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3ER TRIMESTRE 2025\PUBLICAR\3. CONTENIDO PRESUPUESTARIO\"/>
    </mc:Choice>
  </mc:AlternateContent>
  <bookViews>
    <workbookView xWindow="0" yWindow="0" windowWidth="20490" windowHeight="7455"/>
  </bookViews>
  <sheets>
    <sheet name="IP-1" sheetId="24" r:id="rId1"/>
  </sheets>
  <externalReferences>
    <externalReference r:id="rId2"/>
    <externalReference r:id="rId3"/>
    <externalReference r:id="rId4"/>
  </externalReferences>
  <definedNames>
    <definedName name="_xlnm.Print_Area" localSheetId="0">'IP-1'!$A$1:$J$362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'IP-1'!$1:$9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9" i="24" l="1"/>
  <c r="G319" i="24"/>
  <c r="J318" i="24"/>
  <c r="G318" i="24"/>
  <c r="J317" i="24"/>
  <c r="G317" i="24"/>
  <c r="J316" i="24"/>
  <c r="G316" i="24"/>
  <c r="J315" i="24"/>
  <c r="G315" i="24"/>
  <c r="J314" i="24"/>
  <c r="G314" i="24"/>
  <c r="J313" i="24"/>
  <c r="G313" i="24"/>
  <c r="J312" i="24"/>
  <c r="G312" i="24"/>
  <c r="J311" i="24"/>
  <c r="G311" i="24"/>
  <c r="J310" i="24"/>
  <c r="G310" i="24"/>
  <c r="J309" i="24"/>
  <c r="G309" i="24"/>
  <c r="J308" i="24"/>
  <c r="G308" i="24"/>
  <c r="J307" i="24"/>
  <c r="G307" i="24"/>
  <c r="I306" i="24"/>
  <c r="I305" i="24" s="1"/>
  <c r="H306" i="24"/>
  <c r="F306" i="24"/>
  <c r="F305" i="24" s="1"/>
  <c r="E306" i="24"/>
  <c r="G306" i="24" s="1"/>
  <c r="H305" i="24"/>
  <c r="J303" i="24"/>
  <c r="G303" i="24"/>
  <c r="J302" i="24"/>
  <c r="I302" i="24"/>
  <c r="I301" i="24" s="1"/>
  <c r="H302" i="24"/>
  <c r="G302" i="24"/>
  <c r="F302" i="24"/>
  <c r="E302" i="24"/>
  <c r="E301" i="24" s="1"/>
  <c r="G301" i="24" s="1"/>
  <c r="H301" i="24"/>
  <c r="F301" i="24"/>
  <c r="J300" i="24"/>
  <c r="J299" i="24" s="1"/>
  <c r="G300" i="24"/>
  <c r="I299" i="24"/>
  <c r="H299" i="24"/>
  <c r="G299" i="24"/>
  <c r="F299" i="24"/>
  <c r="E299" i="24"/>
  <c r="J298" i="24"/>
  <c r="J297" i="24" s="1"/>
  <c r="G298" i="24"/>
  <c r="G297" i="24" s="1"/>
  <c r="I297" i="24"/>
  <c r="H297" i="24"/>
  <c r="F297" i="24"/>
  <c r="E297" i="24"/>
  <c r="J296" i="24"/>
  <c r="J295" i="24" s="1"/>
  <c r="G296" i="24"/>
  <c r="G295" i="24" s="1"/>
  <c r="I295" i="24"/>
  <c r="H295" i="24"/>
  <c r="F295" i="24"/>
  <c r="E295" i="24"/>
  <c r="J294" i="24"/>
  <c r="G294" i="24"/>
  <c r="G292" i="24" s="1"/>
  <c r="J293" i="24"/>
  <c r="G293" i="24"/>
  <c r="J292" i="24"/>
  <c r="I292" i="24"/>
  <c r="H292" i="24"/>
  <c r="F292" i="24"/>
  <c r="E292" i="24"/>
  <c r="J291" i="24"/>
  <c r="G291" i="24"/>
  <c r="J290" i="24"/>
  <c r="I290" i="24"/>
  <c r="I289" i="24" s="1"/>
  <c r="H290" i="24"/>
  <c r="G290" i="24"/>
  <c r="F290" i="24"/>
  <c r="E290" i="24"/>
  <c r="E289" i="24" s="1"/>
  <c r="H289" i="24"/>
  <c r="F289" i="24"/>
  <c r="H288" i="24"/>
  <c r="F288" i="24"/>
  <c r="J287" i="24"/>
  <c r="G287" i="24"/>
  <c r="J286" i="24"/>
  <c r="G286" i="24"/>
  <c r="J285" i="24"/>
  <c r="G285" i="24"/>
  <c r="I284" i="24"/>
  <c r="J284" i="24" s="1"/>
  <c r="H284" i="24"/>
  <c r="F284" i="24"/>
  <c r="E284" i="24"/>
  <c r="G284" i="24" s="1"/>
  <c r="J283" i="24"/>
  <c r="G283" i="24"/>
  <c r="J282" i="24"/>
  <c r="G282" i="24"/>
  <c r="J281" i="24"/>
  <c r="G281" i="24"/>
  <c r="I280" i="24"/>
  <c r="J280" i="24" s="1"/>
  <c r="H280" i="24"/>
  <c r="F280" i="24"/>
  <c r="E280" i="24"/>
  <c r="G280" i="24" s="1"/>
  <c r="J279" i="24"/>
  <c r="G279" i="24"/>
  <c r="I278" i="24"/>
  <c r="J278" i="24" s="1"/>
  <c r="H278" i="24"/>
  <c r="F278" i="24"/>
  <c r="E278" i="24"/>
  <c r="G278" i="24" s="1"/>
  <c r="J277" i="24"/>
  <c r="G277" i="24"/>
  <c r="I276" i="24"/>
  <c r="J276" i="24" s="1"/>
  <c r="H276" i="24"/>
  <c r="F276" i="24"/>
  <c r="E276" i="24"/>
  <c r="G276" i="24" s="1"/>
  <c r="J275" i="24"/>
  <c r="G275" i="24"/>
  <c r="I274" i="24"/>
  <c r="J274" i="24" s="1"/>
  <c r="H274" i="24"/>
  <c r="F274" i="24"/>
  <c r="E274" i="24"/>
  <c r="G274" i="24" s="1"/>
  <c r="J273" i="24"/>
  <c r="G273" i="24"/>
  <c r="J272" i="24"/>
  <c r="G272" i="24"/>
  <c r="J271" i="24"/>
  <c r="G271" i="24"/>
  <c r="I270" i="24"/>
  <c r="I269" i="24" s="1"/>
  <c r="H270" i="24"/>
  <c r="F270" i="24"/>
  <c r="E270" i="24"/>
  <c r="G270" i="24" s="1"/>
  <c r="H269" i="24"/>
  <c r="F269" i="24"/>
  <c r="J226" i="24"/>
  <c r="I226" i="24"/>
  <c r="H226" i="24"/>
  <c r="G226" i="24"/>
  <c r="F226" i="24"/>
  <c r="E226" i="24"/>
  <c r="E266" i="24"/>
  <c r="J264" i="24"/>
  <c r="G264" i="24"/>
  <c r="J263" i="24"/>
  <c r="G263" i="24"/>
  <c r="J262" i="24"/>
  <c r="G262" i="24"/>
  <c r="G260" i="24" s="1"/>
  <c r="J261" i="24"/>
  <c r="G261" i="24"/>
  <c r="J260" i="24"/>
  <c r="I260" i="24"/>
  <c r="H260" i="24"/>
  <c r="F260" i="24"/>
  <c r="E260" i="24"/>
  <c r="J256" i="24"/>
  <c r="G256" i="24"/>
  <c r="F246" i="24"/>
  <c r="H246" i="24"/>
  <c r="I246" i="24"/>
  <c r="E246" i="24"/>
  <c r="J249" i="24"/>
  <c r="G249" i="24"/>
  <c r="J216" i="24"/>
  <c r="G216" i="24"/>
  <c r="E179" i="24"/>
  <c r="F179" i="24"/>
  <c r="H179" i="24"/>
  <c r="I179" i="24"/>
  <c r="F63" i="24"/>
  <c r="H63" i="24"/>
  <c r="I63" i="24"/>
  <c r="E63" i="24"/>
  <c r="F96" i="24"/>
  <c r="H96" i="24"/>
  <c r="I96" i="24"/>
  <c r="E96" i="24"/>
  <c r="J99" i="24"/>
  <c r="G99" i="24"/>
  <c r="J98" i="24"/>
  <c r="G98" i="24"/>
  <c r="J97" i="24"/>
  <c r="G97" i="24"/>
  <c r="G100" i="24"/>
  <c r="J100" i="24"/>
  <c r="J92" i="24"/>
  <c r="G92" i="24"/>
  <c r="F86" i="24"/>
  <c r="H82" i="24"/>
  <c r="I82" i="24"/>
  <c r="E82" i="24"/>
  <c r="F82" i="24"/>
  <c r="J85" i="24"/>
  <c r="G85" i="24"/>
  <c r="J64" i="24"/>
  <c r="J63" i="24" s="1"/>
  <c r="G64" i="24"/>
  <c r="G63" i="24" s="1"/>
  <c r="F57" i="24"/>
  <c r="H57" i="24"/>
  <c r="I57" i="24"/>
  <c r="G60" i="24"/>
  <c r="J60" i="24"/>
  <c r="G61" i="24"/>
  <c r="J61" i="24"/>
  <c r="E57" i="24"/>
  <c r="J59" i="24"/>
  <c r="G59" i="24"/>
  <c r="J58" i="24"/>
  <c r="G58" i="24"/>
  <c r="J52" i="24"/>
  <c r="G52" i="24"/>
  <c r="E15" i="24"/>
  <c r="J305" i="24" l="1"/>
  <c r="J306" i="24"/>
  <c r="E305" i="24"/>
  <c r="J301" i="24"/>
  <c r="E288" i="24"/>
  <c r="G288" i="24" s="1"/>
  <c r="G289" i="24"/>
  <c r="J289" i="24"/>
  <c r="I288" i="24"/>
  <c r="J288" i="24" s="1"/>
  <c r="J270" i="24"/>
  <c r="E269" i="24"/>
  <c r="G269" i="24" s="1"/>
  <c r="G96" i="24"/>
  <c r="J96" i="24"/>
  <c r="G57" i="24"/>
  <c r="J57" i="24"/>
  <c r="I46" i="24"/>
  <c r="E22" i="24"/>
  <c r="G305" i="24" l="1"/>
  <c r="J269" i="24"/>
  <c r="J328" i="24"/>
  <c r="G328" i="24"/>
  <c r="J327" i="24"/>
  <c r="G327" i="24"/>
  <c r="J326" i="24"/>
  <c r="G326" i="24"/>
  <c r="I325" i="24"/>
  <c r="H325" i="24"/>
  <c r="F325" i="24"/>
  <c r="E325" i="24"/>
  <c r="J324" i="24"/>
  <c r="G324" i="24"/>
  <c r="J323" i="24"/>
  <c r="G323" i="24"/>
  <c r="I322" i="24"/>
  <c r="H322" i="24"/>
  <c r="F322" i="24"/>
  <c r="F321" i="24" s="1"/>
  <c r="F320" i="24" s="1"/>
  <c r="F304" i="24" s="1"/>
  <c r="E322" i="24"/>
  <c r="I321" i="24"/>
  <c r="I320" i="24" s="1"/>
  <c r="I304" i="24" s="1"/>
  <c r="J267" i="24"/>
  <c r="J266" i="24" s="1"/>
  <c r="G267" i="24"/>
  <c r="G266" i="24" s="1"/>
  <c r="I266" i="24"/>
  <c r="I265" i="24" s="1"/>
  <c r="H266" i="24"/>
  <c r="H265" i="24" s="1"/>
  <c r="F266" i="24"/>
  <c r="F265" i="24" s="1"/>
  <c r="E265" i="24"/>
  <c r="J259" i="24"/>
  <c r="G259" i="24"/>
  <c r="I258" i="24"/>
  <c r="H258" i="24"/>
  <c r="F258" i="24"/>
  <c r="E258" i="24"/>
  <c r="J228" i="24"/>
  <c r="G228" i="24"/>
  <c r="I227" i="24"/>
  <c r="H227" i="24"/>
  <c r="F227" i="24"/>
  <c r="E227" i="24"/>
  <c r="J257" i="24"/>
  <c r="G257" i="24"/>
  <c r="J255" i="24"/>
  <c r="G255" i="24"/>
  <c r="J254" i="24"/>
  <c r="G254" i="24"/>
  <c r="I253" i="24"/>
  <c r="H253" i="24"/>
  <c r="F253" i="24"/>
  <c r="E253" i="24"/>
  <c r="J252" i="24"/>
  <c r="G252" i="24"/>
  <c r="J251" i="24"/>
  <c r="G251" i="24"/>
  <c r="I250" i="24"/>
  <c r="H250" i="24"/>
  <c r="F250" i="24"/>
  <c r="E250" i="24"/>
  <c r="J248" i="24"/>
  <c r="G248" i="24"/>
  <c r="J247" i="24"/>
  <c r="J246" i="24" s="1"/>
  <c r="G247" i="24"/>
  <c r="J245" i="24"/>
  <c r="G245" i="24"/>
  <c r="I244" i="24"/>
  <c r="H244" i="24"/>
  <c r="F244" i="24"/>
  <c r="E244" i="24"/>
  <c r="J243" i="24"/>
  <c r="G243" i="24"/>
  <c r="I242" i="24"/>
  <c r="H242" i="24"/>
  <c r="F242" i="24"/>
  <c r="E242" i="24"/>
  <c r="J241" i="24"/>
  <c r="G241" i="24"/>
  <c r="I240" i="24"/>
  <c r="H240" i="24"/>
  <c r="F240" i="24"/>
  <c r="E240" i="24"/>
  <c r="J239" i="24"/>
  <c r="G239" i="24"/>
  <c r="I238" i="24"/>
  <c r="H238" i="24"/>
  <c r="F238" i="24"/>
  <c r="E238" i="24"/>
  <c r="J237" i="24"/>
  <c r="G237" i="24"/>
  <c r="I236" i="24"/>
  <c r="H236" i="24"/>
  <c r="F236" i="24"/>
  <c r="E236" i="24"/>
  <c r="J235" i="24"/>
  <c r="G235" i="24"/>
  <c r="J234" i="24"/>
  <c r="G234" i="24"/>
  <c r="J233" i="24"/>
  <c r="G233" i="24"/>
  <c r="J232" i="24"/>
  <c r="G232" i="24"/>
  <c r="J231" i="24"/>
  <c r="G231" i="24"/>
  <c r="J230" i="24"/>
  <c r="G230" i="24"/>
  <c r="I229" i="24"/>
  <c r="H229" i="24"/>
  <c r="F229" i="24"/>
  <c r="E229" i="24"/>
  <c r="J220" i="24"/>
  <c r="G220" i="24"/>
  <c r="J219" i="24"/>
  <c r="G219" i="24"/>
  <c r="I218" i="24"/>
  <c r="H218" i="24"/>
  <c r="F218" i="24"/>
  <c r="E218" i="24"/>
  <c r="J217" i="24"/>
  <c r="G217" i="24"/>
  <c r="J215" i="24"/>
  <c r="G215" i="24"/>
  <c r="I214" i="24"/>
  <c r="H214" i="24"/>
  <c r="F214" i="24"/>
  <c r="E214" i="24"/>
  <c r="J213" i="24"/>
  <c r="G213" i="24"/>
  <c r="J212" i="24"/>
  <c r="G212" i="24"/>
  <c r="J211" i="24"/>
  <c r="G211" i="24"/>
  <c r="I210" i="24"/>
  <c r="H210" i="24"/>
  <c r="F210" i="24"/>
  <c r="E210" i="24"/>
  <c r="J209" i="24"/>
  <c r="G209" i="24"/>
  <c r="I208" i="24"/>
  <c r="H208" i="24"/>
  <c r="F208" i="24"/>
  <c r="E208" i="24"/>
  <c r="J225" i="24"/>
  <c r="G225" i="24"/>
  <c r="J224" i="24"/>
  <c r="G224" i="24"/>
  <c r="J223" i="24"/>
  <c r="G223" i="24"/>
  <c r="J222" i="24"/>
  <c r="G222" i="24"/>
  <c r="I221" i="24"/>
  <c r="H221" i="24"/>
  <c r="F221" i="24"/>
  <c r="E221" i="24"/>
  <c r="J207" i="24"/>
  <c r="G207" i="24"/>
  <c r="I206" i="24"/>
  <c r="H206" i="24"/>
  <c r="F206" i="24"/>
  <c r="E206" i="24"/>
  <c r="J205" i="24"/>
  <c r="G205" i="24"/>
  <c r="I204" i="24"/>
  <c r="H204" i="24"/>
  <c r="F204" i="24"/>
  <c r="E204" i="24"/>
  <c r="J202" i="24"/>
  <c r="G202" i="24"/>
  <c r="I201" i="24"/>
  <c r="I200" i="24" s="1"/>
  <c r="H201" i="24"/>
  <c r="H200" i="24" s="1"/>
  <c r="F201" i="24"/>
  <c r="F200" i="24" s="1"/>
  <c r="E201" i="24"/>
  <c r="J196" i="24"/>
  <c r="G196" i="24"/>
  <c r="I195" i="24"/>
  <c r="I194" i="24" s="1"/>
  <c r="H195" i="24"/>
  <c r="H194" i="24" s="1"/>
  <c r="F195" i="24"/>
  <c r="F194" i="24" s="1"/>
  <c r="E195" i="24"/>
  <c r="J193" i="24"/>
  <c r="G193" i="24"/>
  <c r="I192" i="24"/>
  <c r="H192" i="24"/>
  <c r="H191" i="24" s="1"/>
  <c r="F192" i="24"/>
  <c r="F191" i="24" s="1"/>
  <c r="E192" i="24"/>
  <c r="J190" i="24"/>
  <c r="G190" i="24"/>
  <c r="I189" i="24"/>
  <c r="I188" i="24" s="1"/>
  <c r="H189" i="24"/>
  <c r="H188" i="24" s="1"/>
  <c r="F189" i="24"/>
  <c r="F188" i="24" s="1"/>
  <c r="E189" i="24"/>
  <c r="J187" i="24"/>
  <c r="G187" i="24"/>
  <c r="I186" i="24"/>
  <c r="I185" i="24" s="1"/>
  <c r="H186" i="24"/>
  <c r="H185" i="24" s="1"/>
  <c r="F186" i="24"/>
  <c r="F185" i="24" s="1"/>
  <c r="E186" i="24"/>
  <c r="E185" i="24" s="1"/>
  <c r="J184" i="24"/>
  <c r="G184" i="24"/>
  <c r="J183" i="24"/>
  <c r="G183" i="24"/>
  <c r="J182" i="24"/>
  <c r="G182" i="24"/>
  <c r="J181" i="24"/>
  <c r="G181" i="24"/>
  <c r="J180" i="24"/>
  <c r="G180" i="24"/>
  <c r="I178" i="24"/>
  <c r="H178" i="24"/>
  <c r="F178" i="24"/>
  <c r="J177" i="24"/>
  <c r="G177" i="24"/>
  <c r="I176" i="24"/>
  <c r="I175" i="24" s="1"/>
  <c r="H176" i="24"/>
  <c r="H175" i="24" s="1"/>
  <c r="F176" i="24"/>
  <c r="F175" i="24" s="1"/>
  <c r="E176" i="24"/>
  <c r="J139" i="24"/>
  <c r="J138" i="24" s="1"/>
  <c r="G139" i="24"/>
  <c r="G138" i="24" s="1"/>
  <c r="I138" i="24"/>
  <c r="I137" i="24" s="1"/>
  <c r="H138" i="24"/>
  <c r="H137" i="24" s="1"/>
  <c r="F138" i="24"/>
  <c r="F137" i="24" s="1"/>
  <c r="E138" i="24"/>
  <c r="E137" i="24" s="1"/>
  <c r="J134" i="24"/>
  <c r="J133" i="24" s="1"/>
  <c r="G134" i="24"/>
  <c r="G133" i="24" s="1"/>
  <c r="I133" i="24"/>
  <c r="H133" i="24"/>
  <c r="F133" i="24"/>
  <c r="E133" i="24"/>
  <c r="J132" i="24"/>
  <c r="J131" i="24" s="1"/>
  <c r="G132" i="24"/>
  <c r="G131" i="24" s="1"/>
  <c r="I131" i="24"/>
  <c r="H131" i="24"/>
  <c r="F131" i="24"/>
  <c r="E131" i="24"/>
  <c r="J136" i="24"/>
  <c r="J135" i="24" s="1"/>
  <c r="G136" i="24"/>
  <c r="G135" i="24" s="1"/>
  <c r="I135" i="24"/>
  <c r="H135" i="24"/>
  <c r="F135" i="24"/>
  <c r="E135" i="24"/>
  <c r="I120" i="24"/>
  <c r="H120" i="24"/>
  <c r="F120" i="24"/>
  <c r="E120" i="24"/>
  <c r="J122" i="24"/>
  <c r="G122" i="24"/>
  <c r="J118" i="24"/>
  <c r="G118" i="24"/>
  <c r="J119" i="24"/>
  <c r="G119" i="24"/>
  <c r="J117" i="24"/>
  <c r="G117" i="24"/>
  <c r="I116" i="24"/>
  <c r="H116" i="24"/>
  <c r="F116" i="24"/>
  <c r="E116" i="24"/>
  <c r="J113" i="24"/>
  <c r="G113" i="24"/>
  <c r="I112" i="24"/>
  <c r="H112" i="24"/>
  <c r="F112" i="24"/>
  <c r="E112" i="24"/>
  <c r="J111" i="24"/>
  <c r="G111" i="24"/>
  <c r="I110" i="24"/>
  <c r="H110" i="24"/>
  <c r="F110" i="24"/>
  <c r="E110" i="24"/>
  <c r="J108" i="24"/>
  <c r="G108" i="24"/>
  <c r="G246" i="24" l="1"/>
  <c r="G189" i="24"/>
  <c r="G195" i="24"/>
  <c r="G221" i="24"/>
  <c r="J325" i="24"/>
  <c r="H321" i="24"/>
  <c r="H320" i="24" s="1"/>
  <c r="H304" i="24" s="1"/>
  <c r="G322" i="24"/>
  <c r="G325" i="24"/>
  <c r="J322" i="24"/>
  <c r="H268" i="24"/>
  <c r="E321" i="24"/>
  <c r="G321" i="24" s="1"/>
  <c r="J218" i="24"/>
  <c r="J229" i="24"/>
  <c r="J236" i="24"/>
  <c r="G112" i="24"/>
  <c r="J240" i="24"/>
  <c r="J244" i="24"/>
  <c r="E203" i="24"/>
  <c r="F268" i="24"/>
  <c r="J210" i="24"/>
  <c r="G218" i="24"/>
  <c r="J250" i="24"/>
  <c r="J253" i="24"/>
  <c r="G250" i="24"/>
  <c r="I268" i="24"/>
  <c r="J192" i="24"/>
  <c r="F203" i="24"/>
  <c r="G238" i="24"/>
  <c r="G242" i="24"/>
  <c r="G253" i="24"/>
  <c r="G258" i="24"/>
  <c r="G179" i="24"/>
  <c r="J204" i="24"/>
  <c r="G206" i="24"/>
  <c r="G210" i="24"/>
  <c r="G229" i="24"/>
  <c r="G236" i="24"/>
  <c r="G240" i="24"/>
  <c r="G244" i="24"/>
  <c r="G227" i="24"/>
  <c r="G265" i="24"/>
  <c r="J176" i="24"/>
  <c r="G204" i="24"/>
  <c r="J221" i="24"/>
  <c r="J208" i="24"/>
  <c r="J214" i="24"/>
  <c r="I191" i="24"/>
  <c r="I174" i="24" s="1"/>
  <c r="J227" i="24"/>
  <c r="J265" i="24"/>
  <c r="G176" i="24"/>
  <c r="G201" i="24"/>
  <c r="I203" i="24"/>
  <c r="H203" i="24"/>
  <c r="J206" i="24"/>
  <c r="G208" i="24"/>
  <c r="G214" i="24"/>
  <c r="J238" i="24"/>
  <c r="J242" i="24"/>
  <c r="J258" i="24"/>
  <c r="J201" i="24"/>
  <c r="E200" i="24"/>
  <c r="J186" i="24"/>
  <c r="J112" i="24"/>
  <c r="G192" i="24"/>
  <c r="H174" i="24"/>
  <c r="F174" i="24"/>
  <c r="G186" i="24"/>
  <c r="E175" i="24"/>
  <c r="J175" i="24" s="1"/>
  <c r="J185" i="24"/>
  <c r="E191" i="24"/>
  <c r="G191" i="24" s="1"/>
  <c r="G185" i="24"/>
  <c r="J179" i="24"/>
  <c r="J189" i="24"/>
  <c r="J195" i="24"/>
  <c r="E178" i="24"/>
  <c r="G178" i="24" s="1"/>
  <c r="E188" i="24"/>
  <c r="G188" i="24" s="1"/>
  <c r="E194" i="24"/>
  <c r="G194" i="24" s="1"/>
  <c r="J110" i="24"/>
  <c r="G110" i="24"/>
  <c r="G116" i="24"/>
  <c r="J116" i="24"/>
  <c r="F199" i="24" l="1"/>
  <c r="J203" i="24"/>
  <c r="H199" i="24"/>
  <c r="E320" i="24"/>
  <c r="J321" i="24"/>
  <c r="G203" i="24"/>
  <c r="E268" i="24"/>
  <c r="G200" i="24"/>
  <c r="E199" i="24"/>
  <c r="I199" i="24"/>
  <c r="J200" i="24"/>
  <c r="J191" i="24"/>
  <c r="G175" i="24"/>
  <c r="E174" i="24"/>
  <c r="J188" i="24"/>
  <c r="J178" i="24"/>
  <c r="J194" i="24"/>
  <c r="J91" i="24"/>
  <c r="G91" i="24"/>
  <c r="J84" i="24"/>
  <c r="G84" i="24"/>
  <c r="J83" i="24"/>
  <c r="G83" i="24"/>
  <c r="I86" i="24"/>
  <c r="H86" i="24"/>
  <c r="E86" i="24"/>
  <c r="J87" i="24"/>
  <c r="G87" i="24"/>
  <c r="J77" i="24"/>
  <c r="G77" i="24"/>
  <c r="I76" i="24"/>
  <c r="H76" i="24"/>
  <c r="F76" i="24"/>
  <c r="E76" i="24"/>
  <c r="J75" i="24"/>
  <c r="G75" i="24"/>
  <c r="I74" i="24"/>
  <c r="H74" i="24"/>
  <c r="F74" i="24"/>
  <c r="E74" i="24"/>
  <c r="J73" i="24"/>
  <c r="G73" i="24"/>
  <c r="I72" i="24"/>
  <c r="H72" i="24"/>
  <c r="F72" i="24"/>
  <c r="E72" i="24"/>
  <c r="J79" i="24"/>
  <c r="G79" i="24"/>
  <c r="I78" i="24"/>
  <c r="H78" i="24"/>
  <c r="F78" i="24"/>
  <c r="E78" i="24"/>
  <c r="J68" i="24"/>
  <c r="G68" i="24"/>
  <c r="J67" i="24"/>
  <c r="G67" i="24"/>
  <c r="J71" i="24"/>
  <c r="G71" i="24"/>
  <c r="J70" i="24"/>
  <c r="G70" i="24"/>
  <c r="J69" i="24"/>
  <c r="G69" i="24"/>
  <c r="J66" i="24"/>
  <c r="G66" i="24"/>
  <c r="I65" i="24"/>
  <c r="H65" i="24"/>
  <c r="F65" i="24"/>
  <c r="E65" i="24"/>
  <c r="I54" i="24"/>
  <c r="H54" i="24"/>
  <c r="F54" i="24"/>
  <c r="E54" i="24"/>
  <c r="J55" i="24"/>
  <c r="G55" i="24"/>
  <c r="J53" i="24"/>
  <c r="G53" i="24"/>
  <c r="J51" i="24"/>
  <c r="G51" i="24"/>
  <c r="I50" i="24"/>
  <c r="H50" i="24"/>
  <c r="F50" i="24"/>
  <c r="E50" i="24"/>
  <c r="J49" i="24"/>
  <c r="G49" i="24"/>
  <c r="J48" i="24"/>
  <c r="G48" i="24"/>
  <c r="J47" i="24"/>
  <c r="G47" i="24"/>
  <c r="H46" i="24"/>
  <c r="F46" i="24"/>
  <c r="E46" i="24"/>
  <c r="J320" i="24" l="1"/>
  <c r="E304" i="24"/>
  <c r="G82" i="24"/>
  <c r="J82" i="24"/>
  <c r="G320" i="24"/>
  <c r="G65" i="24"/>
  <c r="G78" i="24"/>
  <c r="G74" i="24"/>
  <c r="J72" i="24"/>
  <c r="J76" i="24"/>
  <c r="G76" i="24"/>
  <c r="G50" i="24"/>
  <c r="G72" i="24"/>
  <c r="J46" i="24"/>
  <c r="J74" i="24"/>
  <c r="J78" i="24"/>
  <c r="J65" i="24"/>
  <c r="J50" i="24"/>
  <c r="G46" i="24"/>
  <c r="J41" i="24"/>
  <c r="G41" i="24"/>
  <c r="I40" i="24"/>
  <c r="H40" i="24"/>
  <c r="F40" i="24"/>
  <c r="E40" i="24"/>
  <c r="E42" i="24"/>
  <c r="F42" i="24"/>
  <c r="J26" i="24"/>
  <c r="G26" i="24"/>
  <c r="I25" i="24"/>
  <c r="I24" i="24" s="1"/>
  <c r="H25" i="24"/>
  <c r="H24" i="24" s="1"/>
  <c r="F25" i="24"/>
  <c r="F24" i="24" s="1"/>
  <c r="E25" i="24"/>
  <c r="J18" i="24"/>
  <c r="G18" i="24"/>
  <c r="J13" i="24"/>
  <c r="G13" i="24"/>
  <c r="I12" i="24"/>
  <c r="I11" i="24" s="1"/>
  <c r="H12" i="24"/>
  <c r="H11" i="24" s="1"/>
  <c r="F12" i="24"/>
  <c r="F11" i="24" s="1"/>
  <c r="E12" i="24"/>
  <c r="G304" i="24" l="1"/>
  <c r="J304" i="24"/>
  <c r="G25" i="24"/>
  <c r="G40" i="24"/>
  <c r="G12" i="24"/>
  <c r="J40" i="24"/>
  <c r="J25" i="24"/>
  <c r="E24" i="24"/>
  <c r="G24" i="24" s="1"/>
  <c r="J12" i="24"/>
  <c r="E11" i="24"/>
  <c r="E14" i="24"/>
  <c r="F143" i="24"/>
  <c r="I143" i="24"/>
  <c r="H143" i="24"/>
  <c r="E143" i="24"/>
  <c r="G140" i="24"/>
  <c r="I128" i="24"/>
  <c r="H128" i="24"/>
  <c r="F128" i="24"/>
  <c r="E128" i="24"/>
  <c r="I126" i="24"/>
  <c r="H126" i="24"/>
  <c r="F126" i="24"/>
  <c r="F125" i="24" s="1"/>
  <c r="E126" i="24"/>
  <c r="J129" i="24"/>
  <c r="G129" i="24"/>
  <c r="J127" i="24"/>
  <c r="J126" i="24" s="1"/>
  <c r="G127" i="24"/>
  <c r="G126" i="24" s="1"/>
  <c r="J123" i="24"/>
  <c r="G123" i="24"/>
  <c r="J121" i="24"/>
  <c r="G121" i="24"/>
  <c r="J115" i="24"/>
  <c r="G115" i="24"/>
  <c r="I114" i="24"/>
  <c r="H114" i="24"/>
  <c r="F114" i="24"/>
  <c r="E114" i="24"/>
  <c r="I106" i="24"/>
  <c r="I105" i="24" s="1"/>
  <c r="H106" i="24"/>
  <c r="F106" i="24"/>
  <c r="E106" i="24"/>
  <c r="E105" i="24" s="1"/>
  <c r="J95" i="24"/>
  <c r="G95" i="24"/>
  <c r="I94" i="24"/>
  <c r="H94" i="24"/>
  <c r="F94" i="24"/>
  <c r="E94" i="24"/>
  <c r="I89" i="24"/>
  <c r="H89" i="24"/>
  <c r="F89" i="24"/>
  <c r="E89" i="24"/>
  <c r="J90" i="24"/>
  <c r="G90" i="24"/>
  <c r="J93" i="24"/>
  <c r="J88" i="24"/>
  <c r="G88" i="24"/>
  <c r="J81" i="24"/>
  <c r="G81" i="24"/>
  <c r="I80" i="24"/>
  <c r="H80" i="24"/>
  <c r="F80" i="24"/>
  <c r="E80" i="24"/>
  <c r="J45" i="24"/>
  <c r="G45" i="24"/>
  <c r="I44" i="24"/>
  <c r="H44" i="24"/>
  <c r="F44" i="24"/>
  <c r="F39" i="24" s="1"/>
  <c r="E44" i="24"/>
  <c r="E39" i="24" s="1"/>
  <c r="J56" i="24"/>
  <c r="G56" i="24"/>
  <c r="I42" i="24"/>
  <c r="H42" i="24"/>
  <c r="J23" i="24"/>
  <c r="G23" i="24"/>
  <c r="I22" i="24"/>
  <c r="I21" i="24" s="1"/>
  <c r="H22" i="24"/>
  <c r="H21" i="24" s="1"/>
  <c r="F22" i="24"/>
  <c r="F21" i="24" s="1"/>
  <c r="I15" i="24"/>
  <c r="I14" i="24" s="1"/>
  <c r="H15" i="24"/>
  <c r="H14" i="24" s="1"/>
  <c r="F15" i="24"/>
  <c r="F14" i="24" s="1"/>
  <c r="I28" i="24"/>
  <c r="I27" i="24" s="1"/>
  <c r="H28" i="24"/>
  <c r="H27" i="24" s="1"/>
  <c r="F28" i="24"/>
  <c r="F27" i="24" s="1"/>
  <c r="E28" i="24"/>
  <c r="E27" i="24" s="1"/>
  <c r="J29" i="24"/>
  <c r="G29" i="24"/>
  <c r="I62" i="24" l="1"/>
  <c r="I39" i="24"/>
  <c r="E62" i="24"/>
  <c r="F62" i="24"/>
  <c r="H62" i="24"/>
  <c r="H105" i="24"/>
  <c r="H39" i="24"/>
  <c r="I125" i="24"/>
  <c r="I124" i="24" s="1"/>
  <c r="H125" i="24"/>
  <c r="H124" i="24" s="1"/>
  <c r="F105" i="24"/>
  <c r="E125" i="24"/>
  <c r="E124" i="24" s="1"/>
  <c r="F124" i="24"/>
  <c r="G137" i="24"/>
  <c r="J137" i="24"/>
  <c r="G11" i="24"/>
  <c r="J24" i="24"/>
  <c r="J11" i="24"/>
  <c r="G120" i="24"/>
  <c r="J42" i="24"/>
  <c r="J44" i="24"/>
  <c r="G86" i="24"/>
  <c r="G114" i="24"/>
  <c r="J54" i="24"/>
  <c r="G54" i="24"/>
  <c r="J120" i="24"/>
  <c r="G42" i="24"/>
  <c r="J114" i="24"/>
  <c r="J94" i="24"/>
  <c r="G89" i="24"/>
  <c r="G94" i="24"/>
  <c r="G22" i="24"/>
  <c r="G44" i="24"/>
  <c r="J89" i="24"/>
  <c r="J86" i="24"/>
  <c r="J80" i="24"/>
  <c r="G80" i="24"/>
  <c r="G28" i="24"/>
  <c r="J27" i="24"/>
  <c r="G27" i="24"/>
  <c r="J22" i="24"/>
  <c r="E21" i="24"/>
  <c r="J28" i="24"/>
  <c r="E31" i="24"/>
  <c r="E30" i="24" s="1"/>
  <c r="J198" i="24"/>
  <c r="G198" i="24"/>
  <c r="J197" i="24"/>
  <c r="G197" i="24"/>
  <c r="F102" i="24"/>
  <c r="H102" i="24"/>
  <c r="I102" i="24"/>
  <c r="E102" i="24"/>
  <c r="F31" i="24"/>
  <c r="H31" i="24"/>
  <c r="I31" i="24"/>
  <c r="J167" i="24"/>
  <c r="J166" i="24"/>
  <c r="J165" i="24"/>
  <c r="J164" i="24"/>
  <c r="J163" i="24"/>
  <c r="J161" i="24"/>
  <c r="J160" i="24"/>
  <c r="J156" i="24"/>
  <c r="J155" i="24"/>
  <c r="J154" i="24"/>
  <c r="J153" i="24"/>
  <c r="J152" i="24"/>
  <c r="J151" i="24"/>
  <c r="J150" i="24"/>
  <c r="J149" i="24"/>
  <c r="J148" i="24"/>
  <c r="J147" i="24"/>
  <c r="J146" i="24"/>
  <c r="J130" i="24"/>
  <c r="J128" i="24" s="1"/>
  <c r="J109" i="24"/>
  <c r="J107" i="24"/>
  <c r="J103" i="24"/>
  <c r="J102" i="24" s="1"/>
  <c r="J43" i="24"/>
  <c r="J38" i="24"/>
  <c r="J34" i="24"/>
  <c r="J33" i="24"/>
  <c r="J32" i="24"/>
  <c r="J20" i="24"/>
  <c r="J19" i="24"/>
  <c r="J17" i="24"/>
  <c r="J16" i="24"/>
  <c r="G167" i="24"/>
  <c r="G166" i="24"/>
  <c r="G165" i="24"/>
  <c r="G164" i="24"/>
  <c r="G163" i="24"/>
  <c r="G161" i="24"/>
  <c r="G160" i="24"/>
  <c r="G156" i="24"/>
  <c r="G155" i="24"/>
  <c r="G154" i="24"/>
  <c r="G153" i="24"/>
  <c r="G152" i="24"/>
  <c r="G151" i="24"/>
  <c r="G150" i="24"/>
  <c r="G149" i="24"/>
  <c r="G148" i="24"/>
  <c r="G147" i="24"/>
  <c r="G146" i="24"/>
  <c r="G130" i="24"/>
  <c r="G128" i="24" s="1"/>
  <c r="G109" i="24"/>
  <c r="G107" i="24"/>
  <c r="G103" i="24"/>
  <c r="G102" i="24" s="1"/>
  <c r="G43" i="24"/>
  <c r="G38" i="24"/>
  <c r="G34" i="24"/>
  <c r="G33" i="24"/>
  <c r="G32" i="24"/>
  <c r="G20" i="24"/>
  <c r="G19" i="24"/>
  <c r="G17" i="24"/>
  <c r="G16" i="24"/>
  <c r="G39" i="24" l="1"/>
  <c r="G62" i="24"/>
  <c r="J62" i="24"/>
  <c r="J39" i="24"/>
  <c r="E10" i="24"/>
  <c r="H339" i="24"/>
  <c r="F339" i="24"/>
  <c r="G268" i="24"/>
  <c r="G21" i="24"/>
  <c r="G31" i="24"/>
  <c r="J31" i="24"/>
  <c r="J21" i="24"/>
  <c r="F142" i="24"/>
  <c r="F159" i="24"/>
  <c r="H159" i="24"/>
  <c r="I159" i="24"/>
  <c r="E159" i="24"/>
  <c r="F37" i="24"/>
  <c r="F36" i="24" s="1"/>
  <c r="H37" i="24"/>
  <c r="H36" i="24" s="1"/>
  <c r="I37" i="24"/>
  <c r="E37" i="24"/>
  <c r="I336" i="24"/>
  <c r="H336" i="24"/>
  <c r="E336" i="24"/>
  <c r="F336" i="24"/>
  <c r="H104" i="24"/>
  <c r="H101" i="24"/>
  <c r="I30" i="24"/>
  <c r="I10" i="24" s="1"/>
  <c r="H30" i="24"/>
  <c r="H10" i="24" s="1"/>
  <c r="F104" i="24"/>
  <c r="E162" i="24"/>
  <c r="J332" i="24"/>
  <c r="J337" i="24"/>
  <c r="G337" i="24"/>
  <c r="J334" i="24"/>
  <c r="G334" i="24"/>
  <c r="G332" i="24"/>
  <c r="J331" i="24"/>
  <c r="G331" i="24"/>
  <c r="I162" i="24"/>
  <c r="H162" i="24"/>
  <c r="F162" i="24"/>
  <c r="F101" i="24"/>
  <c r="F30" i="24"/>
  <c r="F10" i="24" s="1"/>
  <c r="E9" i="24"/>
  <c r="H35" i="24" l="1"/>
  <c r="F35" i="24"/>
  <c r="I339" i="24"/>
  <c r="G174" i="24"/>
  <c r="J268" i="24"/>
  <c r="E339" i="24"/>
  <c r="G30" i="24"/>
  <c r="J30" i="24"/>
  <c r="J174" i="24"/>
  <c r="G162" i="24"/>
  <c r="J159" i="24"/>
  <c r="J162" i="24"/>
  <c r="G199" i="24"/>
  <c r="G159" i="24"/>
  <c r="I104" i="24"/>
  <c r="J106" i="24"/>
  <c r="G105" i="24"/>
  <c r="G106" i="24"/>
  <c r="J145" i="24"/>
  <c r="J15" i="24"/>
  <c r="I101" i="24"/>
  <c r="E36" i="24"/>
  <c r="G37" i="24"/>
  <c r="G15" i="24"/>
  <c r="I36" i="24"/>
  <c r="I35" i="24" s="1"/>
  <c r="J37" i="24"/>
  <c r="G144" i="24"/>
  <c r="G145" i="24"/>
  <c r="I158" i="24"/>
  <c r="G336" i="24"/>
  <c r="H142" i="24"/>
  <c r="F158" i="24"/>
  <c r="F157" i="24" s="1"/>
  <c r="F141" i="24" s="1"/>
  <c r="H158" i="24"/>
  <c r="H157" i="24" s="1"/>
  <c r="E158" i="24"/>
  <c r="E101" i="24"/>
  <c r="G101" i="24" s="1"/>
  <c r="J336" i="24"/>
  <c r="E35" i="24" l="1"/>
  <c r="F168" i="24"/>
  <c r="G339" i="24"/>
  <c r="J339" i="24"/>
  <c r="G36" i="24"/>
  <c r="G14" i="24"/>
  <c r="G143" i="24"/>
  <c r="J199" i="24"/>
  <c r="J36" i="24"/>
  <c r="I157" i="24"/>
  <c r="J158" i="24"/>
  <c r="J105" i="24"/>
  <c r="J125" i="24"/>
  <c r="J14" i="24"/>
  <c r="E157" i="24"/>
  <c r="G157" i="24" s="1"/>
  <c r="G158" i="24"/>
  <c r="J101" i="24"/>
  <c r="E104" i="24"/>
  <c r="G104" i="24" s="1"/>
  <c r="G124" i="24"/>
  <c r="G125" i="24"/>
  <c r="J144" i="24"/>
  <c r="H141" i="24"/>
  <c r="H168" i="24" s="1"/>
  <c r="G333" i="24"/>
  <c r="J333" i="24"/>
  <c r="G35" i="24" l="1"/>
  <c r="J124" i="24"/>
  <c r="E142" i="24"/>
  <c r="G142" i="24" s="1"/>
  <c r="J35" i="24"/>
  <c r="J104" i="24"/>
  <c r="J143" i="24"/>
  <c r="I142" i="24"/>
  <c r="J157" i="24"/>
  <c r="G10" i="24"/>
  <c r="J10" i="24"/>
  <c r="E141" i="24" l="1"/>
  <c r="J142" i="24"/>
  <c r="I141" i="24"/>
  <c r="I168" i="24" s="1"/>
  <c r="G141" i="24" l="1"/>
  <c r="E168" i="24"/>
  <c r="G168" i="24" s="1"/>
  <c r="J141" i="24"/>
  <c r="J140" i="24" l="1"/>
  <c r="J168" i="24" l="1"/>
</calcChain>
</file>

<file path=xl/sharedStrings.xml><?xml version="1.0" encoding="utf-8"?>
<sst xmlns="http://schemas.openxmlformats.org/spreadsheetml/2006/main" count="360" uniqueCount="179">
  <si>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</si>
  <si>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</si>
  <si>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</si>
  <si>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</si>
  <si>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</si>
  <si>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</si>
  <si>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</si>
  <si>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</si>
  <si>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</si>
  <si>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</si>
  <si>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</si>
  <si>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</si>
  <si>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</si>
  <si>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</si>
  <si>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Total</t>
  </si>
  <si>
    <t>Ingresos excedentes</t>
  </si>
  <si>
    <t>Estado Analítico de Ingresos Por Fuente de Financiamiento</t>
  </si>
  <si>
    <t>Ampliaciones y 
Reducciones</t>
  </si>
  <si>
    <t>(1)</t>
  </si>
  <si>
    <t>FAEISM</t>
  </si>
  <si>
    <t>FONDO DE APORTACIONES PARA LA INFRAESTRUCTURA SOCIAL MUNICIPAL</t>
  </si>
  <si>
    <t>FONDO DE APORTACIONES PARA EL FORTALECIMIENTO DE LOS MUNICIPIOS</t>
  </si>
  <si>
    <r>
      <rPr>
        <vertAlign val="superscript"/>
        <sz val="11"/>
        <color theme="1"/>
        <rFont val="Arial Nova Cond"/>
        <family val="2"/>
      </rPr>
      <t>¹</t>
    </r>
    <r>
      <rPr>
        <sz val="11"/>
        <color theme="1"/>
        <rFont val="Arial Nova Cond"/>
        <family val="2"/>
      </rPr>
      <t xml:space="preserve"> Incluye intereses que generan las cuentas bancarias de los entes públicos en productos.</t>
    </r>
  </si>
  <si>
    <r>
      <rPr>
        <vertAlign val="superscript"/>
        <sz val="11"/>
        <color theme="1"/>
        <rFont val="Arial Nova Cond"/>
        <family val="2"/>
      </rPr>
      <t xml:space="preserve">2 </t>
    </r>
    <r>
      <rPr>
        <vertAlign val="subscript"/>
        <sz val="11"/>
        <color theme="1"/>
        <rFont val="Arial Nova Cond"/>
        <family val="2"/>
      </rPr>
      <t xml:space="preserve"> </t>
    </r>
    <r>
      <rPr>
        <sz val="11"/>
        <color theme="1"/>
        <rFont val="Arial Nova Cond"/>
        <family val="2"/>
      </rPr>
      <t xml:space="preserve">Incluye donativos en efectivo del Poder Ejecutivo, entre otros aprovechamientos. </t>
    </r>
  </si>
  <si>
    <r>
      <rPr>
        <vertAlign val="superscript"/>
        <sz val="11"/>
        <color theme="1"/>
        <rFont val="Arial Nova Cond"/>
        <family val="2"/>
      </rPr>
      <t xml:space="preserve">3 </t>
    </r>
    <r>
      <rPr>
        <sz val="11"/>
        <color theme="1"/>
        <rFont val="Arial Nova Cond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</si>
  <si>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(Cifras en pesos)</t>
  </si>
  <si>
    <t>IMPUESTOS SOBRE EL PATRIMONIO</t>
  </si>
  <si>
    <t>PREDIOS RUSTICOS BALDIOS</t>
  </si>
  <si>
    <t>PREDIOS URBANOS, SUB-URBANOS Y RUSTICOS EDIFICADOS</t>
  </si>
  <si>
    <t>IMPUESTOS NO COMPRENDIDOS EN LA FRACCIONES DE LA LEY DE INGRESOS CAUSADAS EN EJERCICIOS FISCALES ANTERIORES PENDIENTES DE LIQUIDACIÓN O PAGOS</t>
  </si>
  <si>
    <t>CUOTAS Y APORTACIONES DE SEGURIDAD SOCIAL</t>
  </si>
  <si>
    <t>CONTRIBUCIONES DE MEJORAS</t>
  </si>
  <si>
    <t>DERECHOS</t>
  </si>
  <si>
    <t>DERECHOS POR EL USO, GOCE, APROVECHAMIENTO O EXPLOTACIÓN DE BIENES DE DOMINIO PÚBLICO</t>
  </si>
  <si>
    <t>SERVICIO DE AGUA POTABLE, DRENAJE, ALCANTARILLADO Y SANEAMIENTO</t>
  </si>
  <si>
    <t>DERECHOS POR PRESTACIÓN DE SERVICIOS</t>
  </si>
  <si>
    <t>REGISTRO CIVIL</t>
  </si>
  <si>
    <t>PRODUCTOS</t>
  </si>
  <si>
    <t>ARRENDAMIENTO</t>
  </si>
  <si>
    <t>PRODUCTOS DIVERSOS</t>
  </si>
  <si>
    <t>PRODUCTOS FINANCIEROS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</si>
  <si>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</si>
  <si>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</si>
  <si>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</si>
  <si>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PARTICIPACIONES</t>
  </si>
  <si>
    <t>APORTACIONES</t>
  </si>
  <si>
    <t>CONVENIOS</t>
  </si>
  <si>
    <t>TRANSFERENCIAS, ASIGNACIONES, SUBSIDIOS Y SUBVENCIONES, Y PENSIONES Y JUBILACIONES</t>
  </si>
  <si>
    <t>INGRESOS DERIVADOS DE FINANCIAMIENTOS</t>
  </si>
  <si>
    <t>IMPUESTOS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</si>
  <si>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</si>
  <si>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</si>
  <si>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IMPUESTO PREDIAL</t>
  </si>
  <si>
    <t>PREDIOS URBANOS Y SUB URBANOS BALDIOS</t>
  </si>
  <si>
    <t>IMPUESTOS SOBRE LA PRODUCCIÓN, EL CONSUMO Y LAS TRANSACCIONES</t>
  </si>
  <si>
    <t>SOBRE ADQUISICION DE INMUEBLES</t>
  </si>
  <si>
    <t>ACCESORIOS DE IMPUESTOS</t>
  </si>
  <si>
    <t>RECARGOS</t>
  </si>
  <si>
    <t>SERVICIOS GENERALES EN EL RASTRO MUNICIPAL</t>
  </si>
  <si>
    <t>POR EL SERVICIO DE ABASTECIMIENTO DE AGUA POTABLE</t>
  </si>
  <si>
    <t>POR CONEXION A LA RED DE AGUA POTABLE</t>
  </si>
  <si>
    <t>POR LA CONEXION A LA RED DE DRENAJE</t>
  </si>
  <si>
    <t>SERVICIO DE ALUMBRADO PUBLICO</t>
  </si>
  <si>
    <t>SERVICIOS PRESTADOS POR LA DIRECCION DE TRANSITO MUNICIPAL</t>
  </si>
  <si>
    <t>OTROS DERECHOS</t>
  </si>
  <si>
    <t>CONSTANCIAS</t>
  </si>
  <si>
    <t>CERTIFICACIONES</t>
  </si>
  <si>
    <t>DUPLICADOS Y COPIAS</t>
  </si>
  <si>
    <t>ANUNCIOS LUMINOSOS, ESPECTACULARES Y ELECTRONICOS</t>
  </si>
  <si>
    <t>ARRENDAMIENTO, EXPLOTACION O VENTA DE BIENES MUEBLES E INMUEBLES</t>
  </si>
  <si>
    <t>OCUPACION O APROVECHAMIENTO DE LA VIA PUBLICA</t>
  </si>
  <si>
    <t>MULTAS ADMINISTRATIVAS</t>
  </si>
  <si>
    <t>MULTAS DE TRANSITO MUNICIPAL</t>
  </si>
  <si>
    <t>PARTICIPACIONES FEDERALES</t>
  </si>
  <si>
    <t>IMPUESTO SOBRE TENENCIA O USO DE VEHICULOS</t>
  </si>
  <si>
    <t>IMPUESTO ESPECIAL SOBRE PRODUCCION Y SERVICIOS</t>
  </si>
  <si>
    <t>RECAUDACION DEL ISR SOBRE BIENES INMUEBLES</t>
  </si>
  <si>
    <t>FONDO DE APORTACION PARA LA INFRAESTRUCTURA SOCIAL MUNICIPAL</t>
  </si>
  <si>
    <r>
      <t>PRODUCTOS</t>
    </r>
    <r>
      <rPr>
        <b/>
        <u/>
        <vertAlign val="superscript"/>
        <sz val="11"/>
        <color rgb="FF000000"/>
        <rFont val="Arial Nova Cond"/>
      </rPr>
      <t>1</t>
    </r>
  </si>
  <si>
    <r>
      <t>INGRESOS POR VENTA DE BIENES, PRESTACIÓN DE  SERVICIOS Y OTROS INGRESOS</t>
    </r>
    <r>
      <rPr>
        <b/>
        <u/>
        <vertAlign val="superscript"/>
        <sz val="11"/>
        <color rgb="FF000000"/>
        <rFont val="Arial Nova Cond"/>
      </rPr>
      <t>3</t>
    </r>
  </si>
  <si>
    <r>
      <t>PRODUCTOS</t>
    </r>
    <r>
      <rPr>
        <b/>
        <u/>
        <vertAlign val="superscript"/>
        <sz val="10"/>
        <color rgb="FF000000"/>
        <rFont val="Arial Nova Cond"/>
      </rPr>
      <t>1</t>
    </r>
  </si>
  <si>
    <t>Municipio de Ayutla de los Libres, Guerrero.</t>
  </si>
  <si>
    <t>IMPUESTOS SOBRE LOS INGRESOS</t>
  </si>
  <si>
    <t>DIVERSIONES Y ESPECTACULOS PUBLICOS</t>
  </si>
  <si>
    <t>CELEBRACION DE DIVERSIONES Y ESPECTACULOS PUBLICOS</t>
  </si>
  <si>
    <t>PREDIOS URBANOS Y SUB URBANOS EDIFICADOS</t>
  </si>
  <si>
    <t xml:space="preserve">PREDIOS Y CONSTRUCCIONES UBICADOS EN ZONAS URBANAS, SUB URBANAS Y RUSTICAS </t>
  </si>
  <si>
    <t>RECARGOS Y ACTUALIZACIONES</t>
  </si>
  <si>
    <t>RECARGOS Y ACTUALIZACIONES DE IMPUESTOS</t>
  </si>
  <si>
    <t>OTROS IMPUESTOS</t>
  </si>
  <si>
    <t>ECOLOGÍA</t>
  </si>
  <si>
    <t>PROTECCIÓN Y PREVENCIÓN DEL ENTORNO ECOLOGICO</t>
  </si>
  <si>
    <t>REZAGOS</t>
  </si>
  <si>
    <t>REZAGOS DE IMPUESTOS</t>
  </si>
  <si>
    <t>USO DE LA VIA PÚBLICA</t>
  </si>
  <si>
    <t>COMERCIO AMBULANTE</t>
  </si>
  <si>
    <t>SACRIFICIO, DESPRENDIDO DE PIEL O DESPLUME Y RASURADO</t>
  </si>
  <si>
    <t>SERVICIOS GENERALES EN PANTEONES</t>
  </si>
  <si>
    <t>INHUMACION POR CUERPO</t>
  </si>
  <si>
    <t>OTROS SERVICIOS (AGUA POTABLE)</t>
  </si>
  <si>
    <t>SERVICIOS DE ALUMBRADO PUBLICO</t>
  </si>
  <si>
    <t>SERVICIO DE LIMPIA,ASEO PUBUBLICO. RECOLECCION,TRASLADO,TRATAMIENTO Y DISPOSICION FINAL DE RESIDUOS</t>
  </si>
  <si>
    <t xml:space="preserve">SERVICIO DE LIMPIA A PROPIETARIOS O POSEEDORES DE CASA HABITACION, CONDOMINIO, DEPTO. O SIMILARES </t>
  </si>
  <si>
    <t>SERVICIO DE LIMPIA A ESTABLECIMIENTOS COMERCIALES Y UNIDADES DE PRESTACION DE SERVICIOS</t>
  </si>
  <si>
    <t xml:space="preserve">PERMISO PARA CARGA Y DESCARGA DE RESIDUOS PELIGROSOS </t>
  </si>
  <si>
    <t>SERVICIOS MUNICIPALES DE SALUD</t>
  </si>
  <si>
    <t>PREVENCION Y CONTROL DE ENFERMEDADES POR TRANSMISION SEXUAL</t>
  </si>
  <si>
    <t xml:space="preserve">SERVICIOS PRESTADOS POR EL DIF MUNICIPAL </t>
  </si>
  <si>
    <t>EXPEDICION O REPOSICION DE LICENCIAS PARA MANEJAR</t>
  </si>
  <si>
    <t>OTROS SERVICIOS (TRANSITO)</t>
  </si>
  <si>
    <t>LICENCIA PARA CONSTRUCCION EDIFICIOS O CASA HABITACION, RESTAURACION O REPARACION, URBANIZACION FRACCIONAMIENTO, LOTIFICACION Y RELOTIFICACION , FUSION Y SUBDIVISION</t>
  </si>
  <si>
    <t xml:space="preserve">LICENCIA PARA CONSTRUCCION </t>
  </si>
  <si>
    <t>LICENCIA DE FRACCIONAMIENTO Y OBRAS DE URBANIZACION</t>
  </si>
  <si>
    <t xml:space="preserve">REGISTRO DE DIRECTOR RESPONSABLE DE OBRA </t>
  </si>
  <si>
    <t>AUTORIZACION PARA LA FUSION DE PREDIOS RUSTICOS Y/O URBANOS</t>
  </si>
  <si>
    <t>AUTORIZACION PARA DIVISION, SUBDIVISION, LOTIFICACION Y RELOTIFICACION DE PREDIOS RUSTICOS Y URBANOS</t>
  </si>
  <si>
    <t>LICENCIA PARA LA EJECUCION DE OBRAS DENTRO DEL PANTEON MUNICIPAL</t>
  </si>
  <si>
    <t>LICENCIAS PARA EL ALINEAMIENTO DE EDIFICIOS O CASAS HABITACION Y  PREDIOS</t>
  </si>
  <si>
    <t>POR EL ALINEAMIENTO EN ZONA URBANA</t>
  </si>
  <si>
    <t>LICENCIAS PARA LA DEMOLICION DE EDIFICIOS O CASAS HABITACION</t>
  </si>
  <si>
    <t>DEMOLICION DE EDIFICIOS O CASAS HABITACION</t>
  </si>
  <si>
    <t>POR EL OTORGAMIENTO DE PERMISOS O LICENCIAS PARA LA APERTURA DE ZANJAS O PARA EJECUTAR RUPTURAS</t>
  </si>
  <si>
    <t>POR LA EXPEDICION DE PERMISOS O LICENCIAS PARA APERTURA DE ZANJAS, CONSTRUCCION DE INFRAESTRUCTURA EN LA VIA PUBLICA O INSTALACION CASETAS</t>
  </si>
  <si>
    <t>POR LA EXPEDICION DE PERMISOS Y REGISTROS EN MATERIA AMBIENTAL</t>
  </si>
  <si>
    <t>EXPEDICION DEL REGISTRO DE CONTROL AMBIENTAL</t>
  </si>
  <si>
    <t>EXPEDICION O TRAMITACION DE CONSTANCIAS, CERTIFICACIONES, DUPLICADOS Y COPIAS</t>
  </si>
  <si>
    <t>EXPEDICION O TRAMITACION DE CONSTANCIAS, CERTIFICACIONES, DUPLICADOS Y COPIAS CERTIFICADAS</t>
  </si>
  <si>
    <t>COPIAS DE PLANOS, AVALUOS Y SERVICIOS CATASTRALES</t>
  </si>
  <si>
    <t>OTROS SERVICIOS CATASTRALES</t>
  </si>
  <si>
    <t>EXPEDICION INICIAL O REFRENDO DE LICENCIAS PARA EL FUNCIONAMIENTO DE ESTABLECIMIENTOS (INCLUYE ENAJENACION DE BEBIDAS ALCOHOLICAS)</t>
  </si>
  <si>
    <t>ENAJENACION</t>
  </si>
  <si>
    <t xml:space="preserve">CUALQUIER MODIFICACION QUE SUFRA LA LICENCIA O EMPADRONAMIENTO DE LOCALES </t>
  </si>
  <si>
    <t>EXPEDICION INICIAL O REFRENDO DE LICENCIAS PARA EL FUNCIONAMIENTO DE ESTABLECIMIENTOS (NO INCLUYE ENAJENACION DE BEBIDAS ALCOHOLICAS)</t>
  </si>
  <si>
    <t>ZONA 1 CABECERA MUNICIPAL</t>
  </si>
  <si>
    <t>ZONA 2 COMUNIDADES DEL MUNICIPIO</t>
  </si>
  <si>
    <t>LICENCIAS, PERMISOS O AUTORIZACIONES PARA COLOCACION DE ANUNCIOS O CARTELES Y REALIZACION DE PUBLICIDAD</t>
  </si>
  <si>
    <t>ANUNCIOS COMERCIALES O CARTELES EN FACHADAS, MUROS, PAREDES O BARDAS</t>
  </si>
  <si>
    <t>PERIFONEO</t>
  </si>
  <si>
    <t>90% POR ADMINISTRACION DE REGISTRO CIVIL</t>
  </si>
  <si>
    <t>ESCRITURACION</t>
  </si>
  <si>
    <t xml:space="preserve">ESCRITURACION A VIVIENDAS DE INTERES SOCIAL </t>
  </si>
  <si>
    <t>ACCESORIOS DE DERECHOS</t>
  </si>
  <si>
    <t>EXPLOTACION</t>
  </si>
  <si>
    <t>FOSAS EN PROPIEDAD</t>
  </si>
  <si>
    <t>ESTACIONAMIENTO DE VEHICULOS, CAMIONES, CAMIONETAS Y AUTOBUSES PARA CARGA Y DESCARGA</t>
  </si>
  <si>
    <t>BAÑOS PUBLICOS</t>
  </si>
  <si>
    <t>EXPLOTACION DE BAÑOS PUBLICOS DE SU PROPIEDAD</t>
  </si>
  <si>
    <t>PROTECCION PRIVADA</t>
  </si>
  <si>
    <t>SERVICIO DE PROTECCION PRIVADA</t>
  </si>
  <si>
    <t>VENTA DE FORMAS IMPRESAS POR JUEGOS (AVISOS DE INCIDENCIAS, FORMATO DE LICENCIA Y GACETA MUNICIPAL)</t>
  </si>
  <si>
    <t>FORMAS DEL REGISTRO CIVIL</t>
  </si>
  <si>
    <t>VENTA DE FORMAS IMPRESAS POR JUEGOS (AVISO DE MOVIMIENTO DE PROPIEDAD INMOBILIARIA 3DCC)</t>
  </si>
  <si>
    <t>PRODUCTOS FINANCIEROS (RECURSOS FISCALES)</t>
  </si>
  <si>
    <t>GASTO CORRIENTE</t>
  </si>
  <si>
    <t>MULTAS ADMINISTRATIVAS APLICADAS A CIUDADANOS</t>
  </si>
  <si>
    <t>MULTAS DE TRANSITO MUNICIPAL (PARTICULARES)</t>
  </si>
  <si>
    <t>MULTAS DE TRANSITO MUNICIPAL (SERVICIO PUBLICO)</t>
  </si>
  <si>
    <t>MULTAS APLICADAS POR LA COMISION DE AGUA POTABLE, ALCANTARILLADO Y SANEAMIENTO</t>
  </si>
  <si>
    <t>MULTAS DE AGUA POTABLE, DRENAJE, ALCANTARILLADO Y SANEAMIENTO</t>
  </si>
  <si>
    <t>DONATIVOS Y LEGADOS</t>
  </si>
  <si>
    <t>GASTOS DE NOTIFICACIÓN Y EJECUCIÓN</t>
  </si>
  <si>
    <t>ACCESORIOS DE APROVECHAMIENTOS</t>
  </si>
  <si>
    <t xml:space="preserve">FONDO GENERAL DE PARTICIPACIONES </t>
  </si>
  <si>
    <t>IMPUESTO SOBRE AUTOMOVILES NUEVOS</t>
  </si>
  <si>
    <t xml:space="preserve">FONDO DE FISCALIZACION </t>
  </si>
  <si>
    <t>FONDO DE COMPENSACION DEL IMPUESTO SOBRE AUTOMOVILES NUEVOS</t>
  </si>
  <si>
    <t xml:space="preserve">FONDO DE FOMENTO MUNICIPAL </t>
  </si>
  <si>
    <t>FONDO DE COMPENSACION (FONDO PARA LA INFRAESTRUCTURA A MUNICIPIOS)</t>
  </si>
  <si>
    <t>INCENTIVOS A LA VENTA DE GASOLINA Y DIESEL (FONDO PARA LA INFRAESTRUCTURA A MUNICIPIOS)</t>
  </si>
  <si>
    <t>FONDO DE APORTACIONES ESTATALES PARA LA INFRAESTRUCTURA SOCIAL MUNICIPAL (FAEISM)</t>
  </si>
  <si>
    <t>FONDO DE RECAUDACION DEL IMPUESTO SOBRE LA RENTA</t>
  </si>
  <si>
    <t>FONDO DE ESTABILIZACION DE LOS INGRESOS DE LAS ENTIDADES FEDERATIVAS (FEIEF)</t>
  </si>
  <si>
    <t>(RENDIMIENTOS FINANCIEROS FAISMUN)</t>
  </si>
  <si>
    <t>FONDO DE APORTACIONES PARA EL FORTALECIMIENTO DE LOS MUNICIPIOS (RENDIMIENTOS FINANCIEROS)</t>
  </si>
  <si>
    <t>CUALQUIER MODIFICACION QUE SUFRA LA LICENCIA O EMPADRONAMIENTO DE LOCALES</t>
  </si>
  <si>
    <t>Del 1 de enero al 30 de septiembre de 2025</t>
  </si>
  <si>
    <t>OTROS SERVICIOS MEDICOS</t>
  </si>
  <si>
    <t>ESTABLECIMIENTOS QUE PRESETEN SERVICIOS Y REQUIERAN TIEMPO EXTRAORDINARIO PARA SEGUIR LABORANDO</t>
  </si>
  <si>
    <t>ANUNCIOS COMERCIALES COLOCADOS EN ESTRUCTURAS ESPECTACULARES EN CARRETERA NACIONAL Y/O DENTRO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</si>
</sst>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 Nova Cond"/>
      <family val="2"/>
    </font>
    <font>
      <b/>
      <sz val="16"/>
      <color theme="1"/>
      <name val="Arial Nova Cond"/>
      <family val="2"/>
    </font>
    <font>
      <b/>
      <sz val="16"/>
      <name val="Arial Nova Cond"/>
      <family val="2"/>
    </font>
    <font>
      <b/>
      <sz val="11"/>
      <name val="Arial Nova Cond"/>
      <family val="2"/>
    </font>
    <font>
      <b/>
      <sz val="11"/>
      <color rgb="FF000000"/>
      <name val="Arial Nova Cond"/>
      <family val="2"/>
    </font>
    <font>
      <b/>
      <sz val="11"/>
      <color indexed="8"/>
      <name val="Arial Nova Cond"/>
      <family val="2"/>
    </font>
    <font>
      <b/>
      <i/>
      <sz val="11"/>
      <color indexed="8"/>
      <name val="Arial Nova Cond"/>
      <family val="2"/>
    </font>
    <font>
      <sz val="11"/>
      <color rgb="FF000000"/>
      <name val="Arial Nova Cond"/>
      <family val="2"/>
    </font>
    <font>
      <sz val="11"/>
      <color indexed="8"/>
      <name val="Arial Nova Cond"/>
      <family val="2"/>
    </font>
    <font>
      <b/>
      <sz val="11"/>
      <color theme="1"/>
      <name val="Arial Nova Cond"/>
      <family val="2"/>
    </font>
    <font>
      <sz val="11"/>
      <name val="Arial Nova Cond"/>
      <family val="2"/>
    </font>
    <font>
      <vertAlign val="superscript"/>
      <sz val="11"/>
      <color theme="1"/>
      <name val="Arial Nova Cond"/>
      <family val="2"/>
    </font>
    <font>
      <vertAlign val="subscript"/>
      <sz val="11"/>
      <color theme="1"/>
      <name val="Arial Nova Cond"/>
      <family val="2"/>
    </font>
    <font>
      <sz val="14"/>
      <name val="Arial Nova Cond"/>
      <family val="2"/>
    </font>
    <font>
      <b/>
      <sz val="10"/>
      <color rgb="FF000000"/>
      <name val="Arial Nova Cond"/>
      <family val="2"/>
    </font>
    <font>
      <b/>
      <i/>
      <sz val="10"/>
      <color rgb="FF000000"/>
      <name val="Arial Nova Cond"/>
      <family val="2"/>
    </font>
    <font>
      <sz val="10"/>
      <color rgb="FF000000"/>
      <name val="Arial Nova Cond"/>
      <family val="2"/>
    </font>
    <font>
      <sz val="10"/>
      <color theme="1"/>
      <name val="Calibri"/>
      <family val="2"/>
      <scheme val="minor"/>
    </font>
    <font>
      <i/>
      <sz val="11"/>
      <color indexed="8"/>
      <name val="Arial Nova Cond"/>
    </font>
    <font>
      <b/>
      <sz val="11"/>
      <color indexed="8"/>
      <name val="Arial Nova Cond"/>
    </font>
    <font>
      <b/>
      <u/>
      <sz val="10"/>
      <color rgb="FF000000"/>
      <name val="Arial Nova Cond"/>
    </font>
    <font>
      <b/>
      <u/>
      <sz val="10"/>
      <color rgb="FF000000"/>
      <name val="Arial Nova Cond"/>
      <family val="2"/>
    </font>
    <font>
      <b/>
      <u/>
      <sz val="11"/>
      <color rgb="FF000000"/>
      <name val="Arial Nova Cond"/>
    </font>
    <font>
      <b/>
      <u/>
      <vertAlign val="superscript"/>
      <sz val="11"/>
      <color rgb="FF000000"/>
      <name val="Arial Nova Cond"/>
    </font>
    <font>
      <b/>
      <u/>
      <vertAlign val="superscript"/>
      <sz val="10"/>
      <color rgb="FF000000"/>
      <name val="Arial Nova Cond"/>
    </font>
    <font>
      <b/>
      <sz val="10"/>
      <color rgb="FF000000"/>
      <name val="Arial Nova Con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8" fillId="0" borderId="0" xfId="0" applyFont="1"/>
    <xf numFmtId="0" fontId="8" fillId="0" borderId="0" xfId="2" applyFont="1"/>
    <xf numFmtId="37" fontId="10" fillId="0" borderId="0" xfId="1" applyNumberFormat="1" applyFont="1" applyFill="1" applyBorder="1" applyAlignment="1" applyProtection="1">
      <alignment horizontal="center"/>
    </xf>
    <xf numFmtId="37" fontId="10" fillId="0" borderId="7" xfId="1" applyNumberFormat="1" applyFont="1" applyFill="1" applyBorder="1" applyAlignment="1" applyProtection="1">
      <alignment horizontal="center"/>
    </xf>
    <xf numFmtId="0" fontId="17" fillId="0" borderId="0" xfId="2" applyFont="1"/>
    <xf numFmtId="0" fontId="17" fillId="0" borderId="0" xfId="0" applyFont="1"/>
    <xf numFmtId="0" fontId="16" fillId="2" borderId="6" xfId="4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vertical="center" wrapText="1"/>
    </xf>
    <xf numFmtId="4" fontId="13" fillId="2" borderId="13" xfId="4" applyNumberFormat="1" applyFont="1" applyFill="1" applyBorder="1" applyAlignment="1">
      <alignment horizontal="right" vertical="center"/>
    </xf>
    <xf numFmtId="4" fontId="16" fillId="0" borderId="15" xfId="3" applyNumberFormat="1" applyFont="1" applyFill="1" applyBorder="1" applyAlignment="1" applyProtection="1">
      <alignment horizontal="right" vertical="center"/>
      <protection locked="0"/>
    </xf>
    <xf numFmtId="4" fontId="16" fillId="0" borderId="15" xfId="3" applyNumberFormat="1" applyFont="1" applyFill="1" applyBorder="1" applyAlignment="1" applyProtection="1">
      <alignment horizontal="right" vertical="center"/>
    </xf>
    <xf numFmtId="4" fontId="15" fillId="0" borderId="15" xfId="2" applyNumberFormat="1" applyFont="1" applyBorder="1" applyAlignment="1" applyProtection="1">
      <alignment horizontal="right" vertical="center" wrapText="1"/>
      <protection locked="0"/>
    </xf>
    <xf numFmtId="4" fontId="16" fillId="0" borderId="15" xfId="4" applyNumberFormat="1" applyFont="1" applyBorder="1" applyAlignment="1">
      <alignment horizontal="right" vertical="center"/>
    </xf>
    <xf numFmtId="4" fontId="13" fillId="2" borderId="15" xfId="3" applyNumberFormat="1" applyFont="1" applyFill="1" applyBorder="1" applyAlignment="1">
      <alignment horizontal="right" vertical="center"/>
    </xf>
    <xf numFmtId="4" fontId="13" fillId="2" borderId="15" xfId="4" applyNumberFormat="1" applyFont="1" applyFill="1" applyBorder="1" applyAlignment="1">
      <alignment horizontal="right" vertical="center"/>
    </xf>
    <xf numFmtId="4" fontId="15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16" fillId="2" borderId="15" xfId="4" applyNumberFormat="1" applyFont="1" applyFill="1" applyBorder="1" applyAlignment="1">
      <alignment horizontal="right" vertical="center"/>
    </xf>
    <xf numFmtId="4" fontId="16" fillId="2" borderId="14" xfId="3" applyNumberFormat="1" applyFont="1" applyFill="1" applyBorder="1" applyAlignment="1">
      <alignment horizontal="right" vertical="center"/>
    </xf>
    <xf numFmtId="0" fontId="18" fillId="2" borderId="2" xfId="2" applyFont="1" applyFill="1" applyBorder="1" applyAlignment="1">
      <alignment vertical="center" wrapText="1"/>
    </xf>
    <xf numFmtId="4" fontId="18" fillId="2" borderId="2" xfId="2" applyNumberFormat="1" applyFont="1" applyFill="1" applyBorder="1" applyAlignment="1">
      <alignment vertical="center" wrapText="1"/>
    </xf>
    <xf numFmtId="0" fontId="18" fillId="2" borderId="0" xfId="2" applyFont="1" applyFill="1" applyAlignment="1">
      <alignment vertical="top" wrapText="1"/>
    </xf>
    <xf numFmtId="0" fontId="8" fillId="0" borderId="0" xfId="2" applyFont="1" applyAlignment="1">
      <alignment horizontal="center"/>
    </xf>
    <xf numFmtId="0" fontId="20" fillId="0" borderId="0" xfId="2" applyFont="1" applyAlignment="1">
      <alignment wrapText="1"/>
    </xf>
    <xf numFmtId="4" fontId="13" fillId="2" borderId="14" xfId="4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" fontId="14" fillId="0" borderId="15" xfId="3" applyNumberFormat="1" applyFont="1" applyFill="1" applyBorder="1" applyAlignment="1" applyProtection="1">
      <alignment horizontal="right" vertical="center"/>
    </xf>
    <xf numFmtId="43" fontId="8" fillId="0" borderId="0" xfId="26" applyFont="1"/>
    <xf numFmtId="43" fontId="17" fillId="0" borderId="0" xfId="26" applyFont="1"/>
    <xf numFmtId="0" fontId="24" fillId="0" borderId="0" xfId="0" applyFont="1" applyAlignment="1">
      <alignment vertical="center"/>
    </xf>
    <xf numFmtId="4" fontId="13" fillId="0" borderId="15" xfId="3" applyNumberFormat="1" applyFont="1" applyFill="1" applyBorder="1" applyAlignment="1" applyProtection="1">
      <alignment horizontal="right" vertical="center"/>
    </xf>
    <xf numFmtId="4" fontId="14" fillId="0" borderId="15" xfId="3" applyNumberFormat="1" applyFont="1" applyFill="1" applyBorder="1" applyAlignment="1" applyProtection="1">
      <alignment horizontal="right" vertical="center"/>
      <protection locked="0"/>
    </xf>
    <xf numFmtId="4" fontId="13" fillId="0" borderId="15" xfId="3" applyNumberFormat="1" applyFont="1" applyFill="1" applyBorder="1" applyAlignment="1" applyProtection="1">
      <alignment horizontal="right" vertical="center"/>
      <protection locked="0"/>
    </xf>
    <xf numFmtId="4" fontId="16" fillId="0" borderId="15" xfId="3" applyNumberFormat="1" applyFont="1" applyFill="1" applyBorder="1" applyAlignment="1" applyProtection="1">
      <alignment horizontal="right" vertical="center" wrapText="1"/>
      <protection locked="0"/>
    </xf>
    <xf numFmtId="4" fontId="16" fillId="0" borderId="15" xfId="3" applyNumberFormat="1" applyFont="1" applyFill="1" applyBorder="1" applyAlignment="1" applyProtection="1">
      <alignment horizontal="right" vertical="center" wrapText="1"/>
    </xf>
    <xf numFmtId="0" fontId="24" fillId="0" borderId="4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4" fontId="13" fillId="0" borderId="13" xfId="3" applyNumberFormat="1" applyFont="1" applyFill="1" applyBorder="1" applyAlignment="1" applyProtection="1">
      <alignment horizontal="right" vertical="center"/>
      <protection locked="0"/>
    </xf>
    <xf numFmtId="4" fontId="13" fillId="0" borderId="13" xfId="3" applyNumberFormat="1" applyFont="1" applyFill="1" applyBorder="1" applyAlignment="1" applyProtection="1">
      <alignment horizontal="right" vertical="center"/>
    </xf>
    <xf numFmtId="0" fontId="22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4" xfId="0" applyFont="1" applyBorder="1" applyAlignment="1">
      <alignment vertical="center" wrapText="1"/>
    </xf>
    <xf numFmtId="4" fontId="26" fillId="0" borderId="15" xfId="3" applyNumberFormat="1" applyFont="1" applyFill="1" applyBorder="1" applyAlignment="1" applyProtection="1">
      <alignment horizontal="right" vertical="center"/>
    </xf>
    <xf numFmtId="4" fontId="27" fillId="0" borderId="15" xfId="3" applyNumberFormat="1" applyFont="1" applyFill="1" applyBorder="1" applyAlignment="1" applyProtection="1">
      <alignment horizontal="right" vertical="center"/>
    </xf>
    <xf numFmtId="0" fontId="24" fillId="0" borderId="5" xfId="0" applyFont="1" applyBorder="1" applyAlignment="1">
      <alignment horizontal="left" vertical="center" wrapText="1"/>
    </xf>
    <xf numFmtId="4" fontId="27" fillId="2" borderId="15" xfId="3" applyNumberFormat="1" applyFont="1" applyFill="1" applyBorder="1" applyAlignment="1" applyProtection="1">
      <alignment horizontal="right" vertical="center"/>
      <protection locked="0"/>
    </xf>
    <xf numFmtId="4" fontId="27" fillId="2" borderId="15" xfId="3" applyNumberFormat="1" applyFont="1" applyFill="1" applyBorder="1" applyAlignment="1" applyProtection="1">
      <alignment horizontal="right" vertical="center"/>
    </xf>
    <xf numFmtId="4" fontId="27" fillId="0" borderId="15" xfId="3" applyNumberFormat="1" applyFont="1" applyFill="1" applyBorder="1" applyAlignment="1" applyProtection="1">
      <alignment horizontal="right" vertical="center"/>
      <protection locked="0"/>
    </xf>
    <xf numFmtId="0" fontId="28" fillId="0" borderId="4" xfId="0" applyFont="1" applyBorder="1" applyAlignment="1">
      <alignment vertical="center" wrapText="1"/>
    </xf>
    <xf numFmtId="0" fontId="28" fillId="2" borderId="4" xfId="2" applyFont="1" applyFill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37" fontId="11" fillId="0" borderId="12" xfId="1" applyNumberFormat="1" applyFont="1" applyFill="1" applyBorder="1" applyAlignment="1" applyProtection="1">
      <alignment horizontal="center" vertical="center"/>
    </xf>
    <xf numFmtId="37" fontId="11" fillId="0" borderId="12" xfId="1" applyNumberFormat="1" applyFont="1" applyFill="1" applyBorder="1" applyAlignment="1" applyProtection="1">
      <alignment horizontal="center" vertical="center" wrapText="1"/>
    </xf>
    <xf numFmtId="37" fontId="11" fillId="0" borderId="12" xfId="1" applyNumberFormat="1" applyFont="1" applyFill="1" applyBorder="1" applyAlignment="1" applyProtection="1">
      <alignment horizontal="center"/>
    </xf>
    <xf numFmtId="0" fontId="13" fillId="0" borderId="9" xfId="4" applyFont="1" applyFill="1" applyBorder="1" applyAlignment="1">
      <alignment horizontal="centerContinuous" vertical="center"/>
    </xf>
    <xf numFmtId="4" fontId="13" fillId="0" borderId="12" xfId="4" applyNumberFormat="1" applyFont="1" applyFill="1" applyBorder="1" applyAlignment="1">
      <alignment horizontal="right" vertical="center"/>
    </xf>
    <xf numFmtId="0" fontId="13" fillId="0" borderId="9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vertical="center" wrapText="1"/>
    </xf>
    <xf numFmtId="0" fontId="13" fillId="0" borderId="11" xfId="4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33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4" fontId="16" fillId="0" borderId="14" xfId="3" applyNumberFormat="1" applyFont="1" applyFill="1" applyBorder="1" applyAlignment="1" applyProtection="1">
      <alignment horizontal="right" vertical="center"/>
      <protection locked="0"/>
    </xf>
    <xf numFmtId="4" fontId="16" fillId="0" borderId="14" xfId="3" applyNumberFormat="1" applyFont="1" applyFill="1" applyBorder="1" applyAlignment="1" applyProtection="1">
      <alignment horizontal="right" vertical="center"/>
    </xf>
    <xf numFmtId="4" fontId="12" fillId="0" borderId="14" xfId="2" applyNumberFormat="1" applyFont="1" applyBorder="1" applyAlignment="1">
      <alignment horizontal="right" vertical="center" wrapText="1"/>
    </xf>
    <xf numFmtId="4" fontId="13" fillId="0" borderId="14" xfId="4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2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8" fillId="2" borderId="0" xfId="2" applyFont="1" applyFill="1" applyBorder="1" applyAlignment="1">
      <alignment horizontal="left" vertical="center" wrapText="1"/>
    </xf>
    <xf numFmtId="0" fontId="28" fillId="2" borderId="5" xfId="2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3" fillId="0" borderId="5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5" xfId="0" applyFont="1" applyBorder="1" applyAlignment="1">
      <alignment vertical="center"/>
    </xf>
    <xf numFmtId="4" fontId="13" fillId="2" borderId="13" xfId="4" applyNumberFormat="1" applyFont="1" applyFill="1" applyBorder="1" applyAlignment="1">
      <alignment horizontal="right" vertical="center"/>
    </xf>
    <xf numFmtId="4" fontId="13" fillId="2" borderId="14" xfId="4" applyNumberFormat="1" applyFont="1" applyFill="1" applyBorder="1" applyAlignment="1">
      <alignment horizontal="right" vertical="center"/>
    </xf>
    <xf numFmtId="4" fontId="11" fillId="0" borderId="9" xfId="2" applyNumberFormat="1" applyFont="1" applyBorder="1" applyAlignment="1">
      <alignment horizontal="center" vertical="center" wrapText="1"/>
    </xf>
    <xf numFmtId="4" fontId="11" fillId="0" borderId="11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3" fillId="0" borderId="10" xfId="4" applyFont="1" applyFill="1" applyBorder="1" applyAlignment="1">
      <alignment horizontal="left" vertical="center" wrapText="1"/>
    </xf>
    <xf numFmtId="0" fontId="13" fillId="0" borderId="11" xfId="4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37" fontId="10" fillId="0" borderId="0" xfId="1" applyNumberFormat="1" applyFont="1" applyFill="1" applyBorder="1" applyAlignment="1" applyProtection="1">
      <alignment horizontal="center"/>
    </xf>
    <xf numFmtId="37" fontId="11" fillId="0" borderId="1" xfId="1" applyNumberFormat="1" applyFont="1" applyFill="1" applyBorder="1" applyAlignment="1" applyProtection="1">
      <alignment horizontal="center" vertical="center" wrapText="1"/>
    </xf>
    <xf numFmtId="37" fontId="11" fillId="0" borderId="2" xfId="1" applyNumberFormat="1" applyFont="1" applyFill="1" applyBorder="1" applyAlignment="1" applyProtection="1">
      <alignment horizontal="center" vertical="center"/>
    </xf>
    <xf numFmtId="37" fontId="11" fillId="0" borderId="3" xfId="1" applyNumberFormat="1" applyFont="1" applyFill="1" applyBorder="1" applyAlignment="1" applyProtection="1">
      <alignment horizontal="center" vertical="center"/>
    </xf>
    <xf numFmtId="37" fontId="11" fillId="0" borderId="4" xfId="1" applyNumberFormat="1" applyFont="1" applyFill="1" applyBorder="1" applyAlignment="1" applyProtection="1">
      <alignment horizontal="center" vertical="center"/>
    </xf>
    <xf numFmtId="37" fontId="11" fillId="0" borderId="0" xfId="1" applyNumberFormat="1" applyFont="1" applyFill="1" applyBorder="1" applyAlignment="1" applyProtection="1">
      <alignment horizontal="center" vertical="center"/>
    </xf>
    <xf numFmtId="37" fontId="11" fillId="0" borderId="5" xfId="1" applyNumberFormat="1" applyFont="1" applyFill="1" applyBorder="1" applyAlignment="1" applyProtection="1">
      <alignment horizontal="center" vertical="center"/>
    </xf>
    <xf numFmtId="37" fontId="11" fillId="0" borderId="6" xfId="1" applyNumberFormat="1" applyFont="1" applyFill="1" applyBorder="1" applyAlignment="1" applyProtection="1">
      <alignment horizontal="center" vertical="center"/>
    </xf>
    <xf numFmtId="37" fontId="11" fillId="0" borderId="7" xfId="1" applyNumberFormat="1" applyFont="1" applyFill="1" applyBorder="1" applyAlignment="1" applyProtection="1">
      <alignment horizontal="center" vertical="center"/>
    </xf>
    <xf numFmtId="37" fontId="11" fillId="0" borderId="8" xfId="1" applyNumberFormat="1" applyFont="1" applyFill="1" applyBorder="1" applyAlignment="1" applyProtection="1">
      <alignment horizontal="center" vertical="center"/>
    </xf>
    <xf numFmtId="37" fontId="11" fillId="0" borderId="9" xfId="1" applyNumberFormat="1" applyFont="1" applyFill="1" applyBorder="1" applyAlignment="1" applyProtection="1">
      <alignment horizontal="center"/>
    </xf>
    <xf numFmtId="37" fontId="11" fillId="0" borderId="10" xfId="1" applyNumberFormat="1" applyFont="1" applyFill="1" applyBorder="1" applyAlignment="1" applyProtection="1">
      <alignment horizontal="center"/>
    </xf>
    <xf numFmtId="37" fontId="11" fillId="0" borderId="11" xfId="1" applyNumberFormat="1" applyFont="1" applyFill="1" applyBorder="1" applyAlignment="1" applyProtection="1">
      <alignment horizontal="center"/>
    </xf>
    <xf numFmtId="37" fontId="11" fillId="0" borderId="12" xfId="1" applyNumberFormat="1" applyFont="1" applyFill="1" applyBorder="1" applyAlignment="1" applyProtection="1">
      <alignment horizontal="center" vertical="center" wrapText="1"/>
    </xf>
    <xf numFmtId="37" fontId="21" fillId="0" borderId="0" xfId="1" applyNumberFormat="1" applyFont="1" applyFill="1" applyBorder="1" applyAlignment="1" applyProtection="1">
      <alignment horizontal="center"/>
    </xf>
    <xf numFmtId="0" fontId="22" fillId="0" borderId="1" xfId="2" applyFont="1" applyBorder="1" applyAlignment="1">
      <alignment horizontal="left" vertical="center" wrapText="1"/>
    </xf>
    <xf numFmtId="0" fontId="22" fillId="0" borderId="2" xfId="2" applyFont="1" applyBorder="1" applyAlignment="1">
      <alignment horizontal="left" vertical="center" wrapText="1"/>
    </xf>
    <xf numFmtId="0" fontId="22" fillId="0" borderId="3" xfId="2" applyFont="1" applyBorder="1" applyAlignment="1">
      <alignment horizontal="left" vertical="center" wrapText="1"/>
    </xf>
    <xf numFmtId="0" fontId="20" fillId="0" borderId="0" xfId="2" applyFont="1" applyAlignment="1">
      <alignment horizontal="left" wrapText="1"/>
    </xf>
    <xf numFmtId="0" fontId="12" fillId="3" borderId="4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5" xfId="0" applyFont="1" applyFill="1" applyBorder="1" applyAlignment="1">
      <alignment vertical="center"/>
    </xf>
    <xf numFmtId="0" fontId="15" fillId="3" borderId="0" xfId="0" applyFont="1" applyFill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4" fontId="13" fillId="2" borderId="13" xfId="4" applyNumberFormat="1" applyFont="1" applyFill="1" applyBorder="1" applyAlignment="1">
      <alignment vertical="center"/>
    </xf>
    <xf numFmtId="4" fontId="13" fillId="2" borderId="14" xfId="4" applyNumberFormat="1" applyFont="1" applyFill="1" applyBorder="1" applyAlignment="1">
      <alignment vertical="center"/>
    </xf>
    <xf numFmtId="0" fontId="8" fillId="2" borderId="0" xfId="2" applyFont="1" applyFill="1" applyAlignment="1">
      <alignment horizontal="left" vertical="top" wrapText="1"/>
    </xf>
    <xf numFmtId="0" fontId="20" fillId="2" borderId="0" xfId="2" applyFont="1" applyFill="1" applyAlignment="1">
      <alignment horizontal="left" vertical="center" wrapText="1"/>
    </xf>
    <xf numFmtId="37" fontId="11" fillId="0" borderId="9" xfId="1" applyNumberFormat="1" applyFont="1" applyFill="1" applyBorder="1" applyAlignment="1" applyProtection="1">
      <alignment horizontal="center" vertical="center"/>
    </xf>
    <xf numFmtId="37" fontId="11" fillId="0" borderId="10" xfId="1" applyNumberFormat="1" applyFont="1" applyFill="1" applyBorder="1" applyAlignment="1" applyProtection="1">
      <alignment horizontal="center" vertical="center"/>
    </xf>
    <xf numFmtId="37" fontId="11" fillId="0" borderId="11" xfId="1" applyNumberFormat="1" applyFont="1" applyFill="1" applyBorder="1" applyAlignment="1" applyProtection="1">
      <alignment horizontal="center" vertical="center"/>
    </xf>
    <xf numFmtId="0" fontId="13" fillId="2" borderId="1" xfId="4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left" vertical="center" wrapText="1"/>
    </xf>
    <xf numFmtId="0" fontId="13" fillId="2" borderId="3" xfId="4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8" fillId="0" borderId="10" xfId="2" applyFont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7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4" fontId="14" fillId="0" borderId="14" xfId="3" applyNumberFormat="1" applyFont="1" applyFill="1" applyBorder="1" applyAlignment="1" applyProtection="1">
      <alignment horizontal="right" vertical="center"/>
    </xf>
    <xf numFmtId="4" fontId="16" fillId="0" borderId="5" xfId="3" applyNumberFormat="1" applyFont="1" applyFill="1" applyBorder="1" applyAlignment="1" applyProtection="1">
      <alignment horizontal="right" vertical="center"/>
    </xf>
    <xf numFmtId="4" fontId="16" fillId="0" borderId="0" xfId="3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>
      <alignment vertical="center"/>
    </xf>
  </cellXfs>
  <cellStyles count="27">
    <cellStyle name="Millares" xfId="26" builtinId="3"/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0 3" xfId="25"/>
    <cellStyle name="Normal 10 6" xfId="23"/>
    <cellStyle name="Normal 15" xfId="6"/>
    <cellStyle name="Normal 15 2" xfId="22"/>
    <cellStyle name="Normal 2" xfId="11"/>
    <cellStyle name="Normal 2 2" xfId="7"/>
    <cellStyle name="Normal 3" xfId="12"/>
    <cellStyle name="Normal 3 2" xfId="17"/>
    <cellStyle name="Normal 4" xfId="13"/>
    <cellStyle name="Normal 4 2" xfId="20"/>
    <cellStyle name="Normal 6 3 2 2" xfId="16"/>
    <cellStyle name="Normal 6 4" xfId="5"/>
    <cellStyle name="Normal 6 7" xfId="18"/>
    <cellStyle name="Normal 6 8 2" xfId="21"/>
    <cellStyle name="Normal 7 2" xfId="8"/>
    <cellStyle name="Normal 7 3 2" xfId="14"/>
    <cellStyle name="Normal 7 4" xfId="19"/>
    <cellStyle name="Normal 9 3" xfId="4"/>
    <cellStyle name="Porcentaje 2 2" xfId="2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23813</xdr:colOff>
      <xdr:row>354</xdr:row>
      <xdr:rowOff>142874</xdr:rowOff>
    </xdr:from>
    <xdr:to>
      <xdr:col>9</xdr:col>
      <xdr:colOff>476250</xdr:colOff>
      <xdr:row>363</xdr:row>
      <xdr:rowOff>23812</xdr:rowOff>
    </xdr:to>
    <xdr:grpSp>
      <xdr:nvGrpSpPr>
        <xdr:cNvPr id="12" name="Grupo 11">
          <a:extLst>
            <a:ext uri="{FF2B5EF4-FFF2-40B4-BE49-F238E27FC236}">
              <a16:creationId xmlns="" xmlns:a16="http://schemas.microsoft.com/office/drawing/2014/main" id="{0F7F08CB-2BFF-4DC0-B7CE-461BE4692057}"/>
            </a:ext>
          </a:extLst>
        </xdr:cNvPr>
        <xdr:cNvGrpSpPr/>
      </xdr:nvGrpSpPr>
      <xdr:grpSpPr>
        <a:xfrm>
          <a:off x="500063" y="81676874"/>
          <a:ext cx="12168187" cy="1488282"/>
          <a:chOff x="374418" y="11484350"/>
          <a:chExt cx="8745318" cy="1048155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0AF168F-6280-BEAE-8772-BB9859EA5D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8387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kumimoji="0" lang="es-MX" sz="1100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kumimoji="0" lang="es-MX" sz="1100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="" xmlns:a16="http://schemas.microsoft.com/office/drawing/2014/main" id="{CBAEC8AE-9F5A-BBC8-ED77-3CE4EF0CD2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="" xmlns:a16="http://schemas.microsoft.com/office/drawing/2014/main" id="{7938DDE2-A7A7-FB8D-18A0-B923F4EFDA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="" xmlns:a16="http://schemas.microsoft.com/office/drawing/2014/main" id="{35388CE7-C732-1BCD-289E-F368F808D4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de Control Municipal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4"/>
  <sheetViews>
    <sheetView tabSelected="1" view="pageBreakPreview" topLeftCell="A337" zoomScale="80" zoomScaleNormal="85" zoomScaleSheetLayoutView="80" workbookViewId="0">
      <selection activeCell="B330" sqref="B330:J330"/>
    </sheetView>
  </sheetViews>
  <sheetFormatPr baseColWidth="10" defaultRowHeight="14.25"/>
  <cols>
    <col min="1" max="1" width="3" style="1" customWidth="1"/>
    <col min="2" max="2" width="4.140625" style="1" customWidth="1"/>
    <col min="3" max="3" width="8.42578125" style="1" customWidth="1"/>
    <col min="4" max="4" width="82.42578125" style="1" customWidth="1"/>
    <col min="5" max="5" width="16.85546875" style="1" customWidth="1"/>
    <col min="6" max="6" width="16.7109375" style="1" bestFit="1" customWidth="1"/>
    <col min="7" max="7" width="17.140625" style="1" customWidth="1"/>
    <col min="8" max="8" width="17.28515625" style="1" customWidth="1"/>
    <col min="9" max="9" width="16.85546875" style="1" customWidth="1"/>
    <col min="10" max="10" width="18.85546875" style="1" customWidth="1"/>
    <col min="11" max="11" width="11.42578125" style="1"/>
    <col min="12" max="12" width="19.85546875" style="29" customWidth="1"/>
    <col min="13" max="13" width="20.42578125" style="1" customWidth="1"/>
    <col min="14" max="14" width="21.5703125" style="1" customWidth="1"/>
    <col min="15" max="16384" width="11.42578125" style="1"/>
  </cols>
  <sheetData>
    <row r="1" spans="2:11" ht="20.25">
      <c r="I1" s="116"/>
      <c r="J1" s="116"/>
    </row>
    <row r="2" spans="2:11" ht="20.25">
      <c r="B2" s="117" t="s">
        <v>81</v>
      </c>
      <c r="C2" s="117"/>
      <c r="D2" s="117"/>
      <c r="E2" s="117"/>
      <c r="F2" s="117"/>
      <c r="G2" s="117"/>
      <c r="H2" s="117"/>
      <c r="I2" s="117"/>
      <c r="J2" s="117"/>
      <c r="K2" s="2"/>
    </row>
    <row r="3" spans="2:11" ht="20.25">
      <c r="B3" s="117" t="s">
        <v>0</v>
      </c>
      <c r="C3" s="117"/>
      <c r="D3" s="117"/>
      <c r="E3" s="117"/>
      <c r="F3" s="117"/>
      <c r="G3" s="117"/>
      <c r="H3" s="117"/>
      <c r="I3" s="117"/>
      <c r="J3" s="117"/>
      <c r="K3" s="2"/>
    </row>
    <row r="4" spans="2:11" ht="20.25">
      <c r="B4" s="117" t="s">
        <v>175</v>
      </c>
      <c r="C4" s="117"/>
      <c r="D4" s="117"/>
      <c r="E4" s="117"/>
      <c r="F4" s="117"/>
      <c r="G4" s="117"/>
      <c r="H4" s="117"/>
      <c r="I4" s="117"/>
      <c r="J4" s="117"/>
      <c r="K4" s="2"/>
    </row>
    <row r="5" spans="2:11" ht="18">
      <c r="B5" s="131" t="s">
        <v>25</v>
      </c>
      <c r="C5" s="131"/>
      <c r="D5" s="131"/>
      <c r="E5" s="131"/>
      <c r="F5" s="131"/>
      <c r="G5" s="131"/>
      <c r="H5" s="131"/>
      <c r="I5" s="131"/>
      <c r="J5" s="131"/>
      <c r="K5" s="2"/>
    </row>
    <row r="6" spans="2:11" ht="15.75" customHeight="1">
      <c r="B6" s="4"/>
      <c r="C6" s="3"/>
      <c r="D6" s="3"/>
      <c r="E6" s="4"/>
      <c r="F6" s="4"/>
      <c r="G6" s="4"/>
      <c r="H6" s="4"/>
      <c r="I6" s="4"/>
      <c r="J6" s="4"/>
      <c r="K6" s="2"/>
    </row>
    <row r="7" spans="2:11" ht="15">
      <c r="B7" s="118" t="s">
        <v>1</v>
      </c>
      <c r="C7" s="119"/>
      <c r="D7" s="120"/>
      <c r="E7" s="127" t="s">
        <v>2</v>
      </c>
      <c r="F7" s="128"/>
      <c r="G7" s="128"/>
      <c r="H7" s="128"/>
      <c r="I7" s="129"/>
      <c r="J7" s="130" t="s">
        <v>3</v>
      </c>
      <c r="K7" s="2"/>
    </row>
    <row r="8" spans="2:11" ht="39.75" customHeight="1">
      <c r="B8" s="121"/>
      <c r="C8" s="122"/>
      <c r="D8" s="123"/>
      <c r="E8" s="59" t="s">
        <v>4</v>
      </c>
      <c r="F8" s="60" t="s">
        <v>5</v>
      </c>
      <c r="G8" s="59" t="s">
        <v>6</v>
      </c>
      <c r="H8" s="59" t="s">
        <v>7</v>
      </c>
      <c r="I8" s="59" t="s">
        <v>8</v>
      </c>
      <c r="J8" s="130"/>
      <c r="K8" s="2"/>
    </row>
    <row r="9" spans="2:11" ht="15">
      <c r="B9" s="124"/>
      <c r="C9" s="125"/>
      <c r="D9" s="126"/>
      <c r="E9" s="61" t="str">
        <f>E172</f>
        <v>(1)</v>
      </c>
      <c r="F9" s="61" t="s">
        <v>9</v>
      </c>
      <c r="G9" s="61" t="s">
        <v>10</v>
      </c>
      <c r="H9" s="61" t="s">
        <v>11</v>
      </c>
      <c r="I9" s="61" t="s">
        <v>12</v>
      </c>
      <c r="J9" s="61" t="s">
        <v>13</v>
      </c>
      <c r="K9" s="2"/>
    </row>
    <row r="10" spans="2:11" ht="30.75" customHeight="1">
      <c r="B10" s="132" t="s">
        <v>49</v>
      </c>
      <c r="C10" s="133"/>
      <c r="D10" s="134"/>
      <c r="E10" s="41">
        <f>E11+E14+E21+E24+E27+E30</f>
        <v>1486615</v>
      </c>
      <c r="F10" s="41">
        <f>F11+F14+F21+F24+F27+F30</f>
        <v>645147.95000000007</v>
      </c>
      <c r="G10" s="42">
        <f>E10+F10</f>
        <v>2131762.9500000002</v>
      </c>
      <c r="H10" s="41">
        <f>H11+H14+H21+H24+H27+H30</f>
        <v>2098666.5300000003</v>
      </c>
      <c r="I10" s="41">
        <f>I11+I14+I21+I24+I27+I30</f>
        <v>2098666.5300000003</v>
      </c>
      <c r="J10" s="42">
        <f>I10-E10</f>
        <v>612051.53000000026</v>
      </c>
      <c r="K10" s="2"/>
    </row>
    <row r="11" spans="2:11" ht="15" customHeight="1">
      <c r="B11" s="67"/>
      <c r="C11" s="94" t="s">
        <v>82</v>
      </c>
      <c r="D11" s="95"/>
      <c r="E11" s="33">
        <f>E12</f>
        <v>0</v>
      </c>
      <c r="F11" s="33">
        <f>F12</f>
        <v>226.5</v>
      </c>
      <c r="G11" s="28">
        <f t="shared" ref="G11:G13" si="0">E11+F11</f>
        <v>226.5</v>
      </c>
      <c r="H11" s="33">
        <f>H12</f>
        <v>226.5</v>
      </c>
      <c r="I11" s="33">
        <f>I12</f>
        <v>226.5</v>
      </c>
      <c r="J11" s="28">
        <f t="shared" ref="J11:J13" si="1">I11-E11</f>
        <v>226.5</v>
      </c>
      <c r="K11" s="2"/>
    </row>
    <row r="12" spans="2:11" ht="15" customHeight="1">
      <c r="B12" s="37"/>
      <c r="C12" s="88" t="s">
        <v>83</v>
      </c>
      <c r="D12" s="89"/>
      <c r="E12" s="11">
        <f>SUM(E13:E13)</f>
        <v>0</v>
      </c>
      <c r="F12" s="11">
        <f>SUM(F13:F13)</f>
        <v>226.5</v>
      </c>
      <c r="G12" s="12">
        <f t="shared" si="0"/>
        <v>226.5</v>
      </c>
      <c r="H12" s="11">
        <f>SUM(H13:H13)</f>
        <v>226.5</v>
      </c>
      <c r="I12" s="11">
        <f>SUM(I13:I13)</f>
        <v>226.5</v>
      </c>
      <c r="J12" s="12">
        <f t="shared" si="1"/>
        <v>226.5</v>
      </c>
      <c r="K12" s="2"/>
    </row>
    <row r="13" spans="2:11" ht="15" customHeight="1">
      <c r="B13" s="37"/>
      <c r="C13" s="38"/>
      <c r="D13" s="68" t="s">
        <v>84</v>
      </c>
      <c r="E13" s="11">
        <v>0</v>
      </c>
      <c r="F13" s="11">
        <v>226.5</v>
      </c>
      <c r="G13" s="12">
        <f t="shared" si="0"/>
        <v>226.5</v>
      </c>
      <c r="H13" s="11">
        <v>226.5</v>
      </c>
      <c r="I13" s="11">
        <v>226.5</v>
      </c>
      <c r="J13" s="12">
        <f t="shared" si="1"/>
        <v>226.5</v>
      </c>
      <c r="K13" s="2"/>
    </row>
    <row r="14" spans="2:11" ht="15" customHeight="1">
      <c r="B14" s="43"/>
      <c r="C14" s="94" t="s">
        <v>26</v>
      </c>
      <c r="D14" s="95"/>
      <c r="E14" s="33">
        <f>E15</f>
        <v>1264657</v>
      </c>
      <c r="F14" s="33">
        <f>F15</f>
        <v>155762.09000000003</v>
      </c>
      <c r="G14" s="28">
        <f t="shared" ref="G14:G143" si="2">E14+F14</f>
        <v>1420419.09</v>
      </c>
      <c r="H14" s="33">
        <f>H15</f>
        <v>1420419.09</v>
      </c>
      <c r="I14" s="33">
        <f>I15</f>
        <v>1420419.09</v>
      </c>
      <c r="J14" s="28">
        <f t="shared" ref="J14:J143" si="3">I14-E14</f>
        <v>155762.09000000008</v>
      </c>
      <c r="K14" s="2"/>
    </row>
    <row r="15" spans="2:11" ht="15" customHeight="1">
      <c r="B15" s="37"/>
      <c r="C15" s="88" t="s">
        <v>52</v>
      </c>
      <c r="D15" s="89"/>
      <c r="E15" s="11">
        <f>SUM(E16:E20)</f>
        <v>1264657</v>
      </c>
      <c r="F15" s="11">
        <f>SUM(F16:F20)</f>
        <v>155762.09000000003</v>
      </c>
      <c r="G15" s="12">
        <f t="shared" si="2"/>
        <v>1420419.09</v>
      </c>
      <c r="H15" s="11">
        <f>SUM(H16:H20)</f>
        <v>1420419.09</v>
      </c>
      <c r="I15" s="11">
        <f>SUM(I16:I20)</f>
        <v>1420419.09</v>
      </c>
      <c r="J15" s="12">
        <f t="shared" si="3"/>
        <v>155762.09000000008</v>
      </c>
      <c r="K15" s="2"/>
    </row>
    <row r="16" spans="2:11" ht="15" customHeight="1">
      <c r="B16" s="37"/>
      <c r="C16" s="38"/>
      <c r="D16" s="39" t="s">
        <v>53</v>
      </c>
      <c r="E16" s="11">
        <v>76000</v>
      </c>
      <c r="F16" s="11">
        <v>18049.189999999999</v>
      </c>
      <c r="G16" s="12">
        <f t="shared" si="2"/>
        <v>94049.19</v>
      </c>
      <c r="H16" s="11">
        <v>94049.19</v>
      </c>
      <c r="I16" s="11">
        <v>94049.19</v>
      </c>
      <c r="J16" s="12">
        <f t="shared" si="3"/>
        <v>18049.190000000002</v>
      </c>
      <c r="K16" s="2"/>
    </row>
    <row r="17" spans="2:11" ht="15" customHeight="1">
      <c r="B17" s="37"/>
      <c r="C17" s="38"/>
      <c r="D17" s="39" t="s">
        <v>85</v>
      </c>
      <c r="E17" s="11">
        <v>0</v>
      </c>
      <c r="F17" s="11">
        <v>31254.25</v>
      </c>
      <c r="G17" s="12">
        <f t="shared" si="2"/>
        <v>31254.25</v>
      </c>
      <c r="H17" s="11">
        <v>31254.25</v>
      </c>
      <c r="I17" s="11">
        <v>31254.25</v>
      </c>
      <c r="J17" s="12">
        <f t="shared" si="3"/>
        <v>31254.25</v>
      </c>
      <c r="K17" s="2"/>
    </row>
    <row r="18" spans="2:11">
      <c r="B18" s="37"/>
      <c r="C18" s="38"/>
      <c r="D18" s="68" t="s">
        <v>27</v>
      </c>
      <c r="E18" s="11">
        <v>95800</v>
      </c>
      <c r="F18" s="11">
        <v>13234.87</v>
      </c>
      <c r="G18" s="12">
        <f t="shared" ref="G18" si="4">E18+F18</f>
        <v>109034.87</v>
      </c>
      <c r="H18" s="11">
        <v>109034.87</v>
      </c>
      <c r="I18" s="11">
        <v>109034.87</v>
      </c>
      <c r="J18" s="12">
        <f t="shared" ref="J18" si="5">I18-E18</f>
        <v>13234.869999999995</v>
      </c>
      <c r="K18" s="2"/>
    </row>
    <row r="19" spans="2:11">
      <c r="B19" s="37"/>
      <c r="C19" s="38"/>
      <c r="D19" s="39" t="s">
        <v>28</v>
      </c>
      <c r="E19" s="11">
        <v>1092857</v>
      </c>
      <c r="F19" s="11">
        <v>84513.02</v>
      </c>
      <c r="G19" s="12">
        <f t="shared" si="2"/>
        <v>1177370.02</v>
      </c>
      <c r="H19" s="11">
        <v>1177370.02</v>
      </c>
      <c r="I19" s="11">
        <v>1177370.02</v>
      </c>
      <c r="J19" s="12">
        <f t="shared" si="3"/>
        <v>84513.020000000019</v>
      </c>
      <c r="K19" s="2"/>
    </row>
    <row r="20" spans="2:11" ht="31.5" customHeight="1">
      <c r="B20" s="37"/>
      <c r="C20" s="38"/>
      <c r="D20" s="39" t="s">
        <v>86</v>
      </c>
      <c r="E20" s="11">
        <v>0</v>
      </c>
      <c r="F20" s="11">
        <v>8710.76</v>
      </c>
      <c r="G20" s="12">
        <f t="shared" si="2"/>
        <v>8710.76</v>
      </c>
      <c r="H20" s="11">
        <v>8710.76</v>
      </c>
      <c r="I20" s="11">
        <v>8710.76</v>
      </c>
      <c r="J20" s="12">
        <f t="shared" si="3"/>
        <v>8710.76</v>
      </c>
      <c r="K20" s="2"/>
    </row>
    <row r="21" spans="2:11" ht="15" customHeight="1">
      <c r="B21" s="49"/>
      <c r="C21" s="94" t="s">
        <v>54</v>
      </c>
      <c r="D21" s="95"/>
      <c r="E21" s="33">
        <f>E22</f>
        <v>122800</v>
      </c>
      <c r="F21" s="33">
        <f>F22</f>
        <v>426208.27</v>
      </c>
      <c r="G21" s="28">
        <f t="shared" si="2"/>
        <v>549008.27</v>
      </c>
      <c r="H21" s="33">
        <f>H22</f>
        <v>549008.27</v>
      </c>
      <c r="I21" s="33">
        <f>I22</f>
        <v>549008.27</v>
      </c>
      <c r="J21" s="28">
        <f t="shared" si="3"/>
        <v>426208.27</v>
      </c>
      <c r="K21" s="2"/>
    </row>
    <row r="22" spans="2:11" ht="15" customHeight="1">
      <c r="B22" s="37"/>
      <c r="C22" s="88" t="s">
        <v>55</v>
      </c>
      <c r="D22" s="89"/>
      <c r="E22" s="11">
        <f>SUM(E23:E23)</f>
        <v>122800</v>
      </c>
      <c r="F22" s="11">
        <f>SUM(F23:F23)</f>
        <v>426208.27</v>
      </c>
      <c r="G22" s="12">
        <f t="shared" si="2"/>
        <v>549008.27</v>
      </c>
      <c r="H22" s="11">
        <f>SUM(H23:H23)</f>
        <v>549008.27</v>
      </c>
      <c r="I22" s="11">
        <f>SUM(I23:I23)</f>
        <v>549008.27</v>
      </c>
      <c r="J22" s="12">
        <f t="shared" si="3"/>
        <v>426208.27</v>
      </c>
      <c r="K22" s="2"/>
    </row>
    <row r="23" spans="2:11" ht="15" customHeight="1">
      <c r="B23" s="37"/>
      <c r="C23" s="38"/>
      <c r="D23" s="39" t="s">
        <v>55</v>
      </c>
      <c r="E23" s="11">
        <v>122800</v>
      </c>
      <c r="F23" s="11">
        <v>426208.27</v>
      </c>
      <c r="G23" s="12">
        <f t="shared" si="2"/>
        <v>549008.27</v>
      </c>
      <c r="H23" s="11">
        <v>549008.27</v>
      </c>
      <c r="I23" s="11">
        <v>549008.27</v>
      </c>
      <c r="J23" s="12">
        <f t="shared" si="3"/>
        <v>426208.27</v>
      </c>
      <c r="K23" s="2"/>
    </row>
    <row r="24" spans="2:11" ht="15" customHeight="1">
      <c r="B24" s="67"/>
      <c r="C24" s="94" t="s">
        <v>56</v>
      </c>
      <c r="D24" s="95"/>
      <c r="E24" s="33">
        <f>E25</f>
        <v>99158</v>
      </c>
      <c r="F24" s="33">
        <f>F25</f>
        <v>0</v>
      </c>
      <c r="G24" s="28">
        <f t="shared" si="2"/>
        <v>99158</v>
      </c>
      <c r="H24" s="33">
        <f>H25</f>
        <v>66061.58</v>
      </c>
      <c r="I24" s="33">
        <f>I25</f>
        <v>66061.58</v>
      </c>
      <c r="J24" s="28">
        <f t="shared" si="3"/>
        <v>-33096.42</v>
      </c>
      <c r="K24" s="2"/>
    </row>
    <row r="25" spans="2:11" ht="15" customHeight="1">
      <c r="B25" s="37"/>
      <c r="C25" s="88" t="s">
        <v>87</v>
      </c>
      <c r="D25" s="89"/>
      <c r="E25" s="11">
        <f>SUM(E26:E26)</f>
        <v>99158</v>
      </c>
      <c r="F25" s="11">
        <f>SUM(F26:F26)</f>
        <v>0</v>
      </c>
      <c r="G25" s="12">
        <f t="shared" si="2"/>
        <v>99158</v>
      </c>
      <c r="H25" s="11">
        <f>SUM(H26:H26)</f>
        <v>66061.58</v>
      </c>
      <c r="I25" s="11">
        <f>SUM(I26:I26)</f>
        <v>66061.58</v>
      </c>
      <c r="J25" s="12">
        <f t="shared" si="3"/>
        <v>-33096.42</v>
      </c>
      <c r="K25" s="2"/>
    </row>
    <row r="26" spans="2:11" ht="15" customHeight="1">
      <c r="B26" s="37"/>
      <c r="C26" s="38"/>
      <c r="D26" s="68" t="s">
        <v>88</v>
      </c>
      <c r="E26" s="11">
        <v>99158</v>
      </c>
      <c r="F26" s="11">
        <v>0</v>
      </c>
      <c r="G26" s="12">
        <f t="shared" si="2"/>
        <v>99158</v>
      </c>
      <c r="H26" s="11">
        <v>66061.58</v>
      </c>
      <c r="I26" s="11">
        <v>66061.58</v>
      </c>
      <c r="J26" s="12">
        <f t="shared" si="3"/>
        <v>-33096.42</v>
      </c>
      <c r="K26" s="2"/>
    </row>
    <row r="27" spans="2:11" ht="15" customHeight="1">
      <c r="B27" s="49"/>
      <c r="C27" s="94" t="s">
        <v>89</v>
      </c>
      <c r="D27" s="95"/>
      <c r="E27" s="33">
        <f>E28</f>
        <v>0</v>
      </c>
      <c r="F27" s="33">
        <f>F28</f>
        <v>25389.58</v>
      </c>
      <c r="G27" s="28">
        <f t="shared" ref="G27:G31" si="6">E27+F27</f>
        <v>25389.58</v>
      </c>
      <c r="H27" s="33">
        <f>H28</f>
        <v>25389.58</v>
      </c>
      <c r="I27" s="33">
        <f>I28</f>
        <v>25389.58</v>
      </c>
      <c r="J27" s="28">
        <f t="shared" ref="J27:J29" si="7">I27-E27</f>
        <v>25389.58</v>
      </c>
      <c r="K27" s="2"/>
    </row>
    <row r="28" spans="2:11" ht="15" customHeight="1">
      <c r="B28" s="37"/>
      <c r="C28" s="88" t="s">
        <v>90</v>
      </c>
      <c r="D28" s="89"/>
      <c r="E28" s="11">
        <f>SUM(E29:E29)</f>
        <v>0</v>
      </c>
      <c r="F28" s="11">
        <f>SUM(F29:F29)</f>
        <v>25389.58</v>
      </c>
      <c r="G28" s="12">
        <f t="shared" si="6"/>
        <v>25389.58</v>
      </c>
      <c r="H28" s="11">
        <f>SUM(H29:H29)</f>
        <v>25389.58</v>
      </c>
      <c r="I28" s="11">
        <f>SUM(I29:I29)</f>
        <v>25389.58</v>
      </c>
      <c r="J28" s="12">
        <f t="shared" si="7"/>
        <v>25389.58</v>
      </c>
      <c r="K28" s="2"/>
    </row>
    <row r="29" spans="2:11" ht="15" customHeight="1">
      <c r="B29" s="37"/>
      <c r="C29" s="38"/>
      <c r="D29" s="39" t="s">
        <v>91</v>
      </c>
      <c r="E29" s="11">
        <v>0</v>
      </c>
      <c r="F29" s="11">
        <v>25389.58</v>
      </c>
      <c r="G29" s="12">
        <f t="shared" si="6"/>
        <v>25389.58</v>
      </c>
      <c r="H29" s="11">
        <v>25389.58</v>
      </c>
      <c r="I29" s="11">
        <v>25389.58</v>
      </c>
      <c r="J29" s="12">
        <f t="shared" si="7"/>
        <v>25389.58</v>
      </c>
      <c r="K29" s="2"/>
    </row>
    <row r="30" spans="2:11" ht="28.5" customHeight="1">
      <c r="B30" s="44"/>
      <c r="C30" s="106" t="s">
        <v>29</v>
      </c>
      <c r="D30" s="107"/>
      <c r="E30" s="33">
        <f>E31</f>
        <v>0</v>
      </c>
      <c r="F30" s="33">
        <f>F31</f>
        <v>37561.51</v>
      </c>
      <c r="G30" s="28">
        <f t="shared" si="6"/>
        <v>37561.51</v>
      </c>
      <c r="H30" s="33">
        <f>H31</f>
        <v>37561.51</v>
      </c>
      <c r="I30" s="33">
        <f>I31</f>
        <v>37561.51</v>
      </c>
      <c r="J30" s="28">
        <f t="shared" si="3"/>
        <v>37561.51</v>
      </c>
      <c r="K30" s="2"/>
    </row>
    <row r="31" spans="2:11" ht="15" customHeight="1">
      <c r="B31" s="37"/>
      <c r="C31" s="88" t="s">
        <v>92</v>
      </c>
      <c r="D31" s="89"/>
      <c r="E31" s="11">
        <f>SUM(E32)</f>
        <v>0</v>
      </c>
      <c r="F31" s="11">
        <f t="shared" ref="F31:I31" si="8">SUM(F32)</f>
        <v>37561.51</v>
      </c>
      <c r="G31" s="50">
        <f t="shared" si="6"/>
        <v>37561.51</v>
      </c>
      <c r="H31" s="11">
        <f t="shared" si="8"/>
        <v>37561.51</v>
      </c>
      <c r="I31" s="11">
        <f t="shared" si="8"/>
        <v>37561.51</v>
      </c>
      <c r="J31" s="11">
        <f>I31-E31</f>
        <v>37561.51</v>
      </c>
      <c r="K31" s="2"/>
    </row>
    <row r="32" spans="2:11" ht="15" customHeight="1">
      <c r="B32" s="37"/>
      <c r="C32" s="38"/>
      <c r="D32" s="39" t="s">
        <v>93</v>
      </c>
      <c r="E32" s="11">
        <v>0</v>
      </c>
      <c r="F32" s="11">
        <v>37561.51</v>
      </c>
      <c r="G32" s="12">
        <f t="shared" si="2"/>
        <v>37561.51</v>
      </c>
      <c r="H32" s="11">
        <v>37561.51</v>
      </c>
      <c r="I32" s="11">
        <v>37561.51</v>
      </c>
      <c r="J32" s="12">
        <f t="shared" si="3"/>
        <v>37561.51</v>
      </c>
      <c r="K32" s="2"/>
    </row>
    <row r="33" spans="2:11" ht="30.75" customHeight="1">
      <c r="B33" s="108" t="s">
        <v>30</v>
      </c>
      <c r="C33" s="109"/>
      <c r="D33" s="110"/>
      <c r="E33" s="34">
        <v>0</v>
      </c>
      <c r="F33" s="34">
        <v>0</v>
      </c>
      <c r="G33" s="32">
        <f t="shared" si="2"/>
        <v>0</v>
      </c>
      <c r="H33" s="34">
        <v>0</v>
      </c>
      <c r="I33" s="34">
        <v>0</v>
      </c>
      <c r="J33" s="32">
        <f t="shared" si="3"/>
        <v>0</v>
      </c>
      <c r="K33" s="2"/>
    </row>
    <row r="34" spans="2:11" ht="30.75" customHeight="1">
      <c r="B34" s="108" t="s">
        <v>31</v>
      </c>
      <c r="C34" s="109"/>
      <c r="D34" s="110"/>
      <c r="E34" s="34">
        <v>0</v>
      </c>
      <c r="F34" s="34">
        <v>0</v>
      </c>
      <c r="G34" s="32">
        <f t="shared" si="2"/>
        <v>0</v>
      </c>
      <c r="H34" s="34">
        <v>0</v>
      </c>
      <c r="I34" s="34">
        <v>0</v>
      </c>
      <c r="J34" s="32">
        <f t="shared" si="3"/>
        <v>0</v>
      </c>
      <c r="K34" s="2"/>
    </row>
    <row r="35" spans="2:11" ht="30.75" customHeight="1">
      <c r="B35" s="108" t="s">
        <v>32</v>
      </c>
      <c r="C35" s="109"/>
      <c r="D35" s="110"/>
      <c r="E35" s="34">
        <f>E36+E39+E62+E101</f>
        <v>9711681</v>
      </c>
      <c r="F35" s="34">
        <f>F36+F39+F62+F101</f>
        <v>1684955.58</v>
      </c>
      <c r="G35" s="32">
        <f t="shared" si="2"/>
        <v>11396636.58</v>
      </c>
      <c r="H35" s="34">
        <f>H36+H39+H62+H101</f>
        <v>8167903.5999999996</v>
      </c>
      <c r="I35" s="34">
        <f>I36+I39+I62+I101</f>
        <v>8167903.5999999996</v>
      </c>
      <c r="J35" s="32">
        <f t="shared" si="3"/>
        <v>-1543777.4000000004</v>
      </c>
      <c r="K35" s="2"/>
    </row>
    <row r="36" spans="2:11" ht="36.75" customHeight="1">
      <c r="B36" s="43"/>
      <c r="C36" s="106" t="s">
        <v>33</v>
      </c>
      <c r="D36" s="107"/>
      <c r="E36" s="33">
        <f>E37</f>
        <v>722787</v>
      </c>
      <c r="F36" s="33">
        <f>F37</f>
        <v>0</v>
      </c>
      <c r="G36" s="28">
        <f t="shared" si="2"/>
        <v>722787</v>
      </c>
      <c r="H36" s="33">
        <f>H37</f>
        <v>0</v>
      </c>
      <c r="I36" s="33">
        <f>I37</f>
        <v>0</v>
      </c>
      <c r="J36" s="28">
        <f t="shared" si="3"/>
        <v>-722787</v>
      </c>
      <c r="K36" s="2"/>
    </row>
    <row r="37" spans="2:11" ht="15" customHeight="1">
      <c r="B37" s="37"/>
      <c r="C37" s="88" t="s">
        <v>94</v>
      </c>
      <c r="D37" s="89"/>
      <c r="E37" s="11">
        <f>SUM(E38:E38)</f>
        <v>722787</v>
      </c>
      <c r="F37" s="11">
        <f>SUM(F38:F38)</f>
        <v>0</v>
      </c>
      <c r="G37" s="11">
        <f t="shared" si="2"/>
        <v>722787</v>
      </c>
      <c r="H37" s="11">
        <f>SUM(H38:H38)</f>
        <v>0</v>
      </c>
      <c r="I37" s="11">
        <f>SUM(I38:I38)</f>
        <v>0</v>
      </c>
      <c r="J37" s="11">
        <f t="shared" si="3"/>
        <v>-722787</v>
      </c>
      <c r="K37" s="2"/>
    </row>
    <row r="38" spans="2:11">
      <c r="B38" s="37"/>
      <c r="C38" s="38"/>
      <c r="D38" s="39" t="s">
        <v>95</v>
      </c>
      <c r="E38" s="11">
        <v>722787</v>
      </c>
      <c r="F38" s="11">
        <v>0</v>
      </c>
      <c r="G38" s="12">
        <f t="shared" si="2"/>
        <v>722787</v>
      </c>
      <c r="H38" s="11">
        <v>0</v>
      </c>
      <c r="I38" s="11">
        <v>0</v>
      </c>
      <c r="J38" s="12">
        <f t="shared" si="3"/>
        <v>-722787</v>
      </c>
      <c r="K38" s="2"/>
    </row>
    <row r="39" spans="2:11" ht="15" customHeight="1">
      <c r="B39" s="37"/>
      <c r="C39" s="94" t="s">
        <v>35</v>
      </c>
      <c r="D39" s="95"/>
      <c r="E39" s="33">
        <f>E40+E42+E44+E46+E50+E54+E57</f>
        <v>6715236</v>
      </c>
      <c r="F39" s="33">
        <f t="shared" ref="F39:J39" si="9">F40+F42+F44+F46+F50+F54+F57</f>
        <v>1026765.9600000001</v>
      </c>
      <c r="G39" s="33">
        <f t="shared" si="9"/>
        <v>7742001.959999999</v>
      </c>
      <c r="H39" s="33">
        <f t="shared" si="9"/>
        <v>7159662.5699999994</v>
      </c>
      <c r="I39" s="33">
        <f t="shared" si="9"/>
        <v>7159662.5699999994</v>
      </c>
      <c r="J39" s="33">
        <f t="shared" si="9"/>
        <v>444426.56999999983</v>
      </c>
      <c r="K39" s="2"/>
    </row>
    <row r="40" spans="2:11" ht="15" customHeight="1">
      <c r="B40" s="37"/>
      <c r="C40" s="88" t="s">
        <v>58</v>
      </c>
      <c r="D40" s="89"/>
      <c r="E40" s="11">
        <f>SUM(E41:E41)</f>
        <v>75000</v>
      </c>
      <c r="F40" s="11">
        <f>SUM(F41:F41)</f>
        <v>40000</v>
      </c>
      <c r="G40" s="11">
        <f>E40+F40</f>
        <v>115000</v>
      </c>
      <c r="H40" s="11">
        <f>SUM(H41:H41)</f>
        <v>115000</v>
      </c>
      <c r="I40" s="11">
        <f>SUM(I41:I41)</f>
        <v>115000</v>
      </c>
      <c r="J40" s="11">
        <f>I40-E40</f>
        <v>40000</v>
      </c>
      <c r="K40" s="2"/>
    </row>
    <row r="41" spans="2:11">
      <c r="B41" s="37"/>
      <c r="C41" s="38"/>
      <c r="D41" s="68" t="s">
        <v>96</v>
      </c>
      <c r="E41" s="11">
        <v>75000</v>
      </c>
      <c r="F41" s="11">
        <v>40000</v>
      </c>
      <c r="G41" s="12">
        <f t="shared" ref="G41" si="10">E41+F41</f>
        <v>115000</v>
      </c>
      <c r="H41" s="11">
        <v>115000</v>
      </c>
      <c r="I41" s="11">
        <v>115000</v>
      </c>
      <c r="J41" s="12">
        <f t="shared" ref="J41" si="11">I41-E41</f>
        <v>40000</v>
      </c>
      <c r="K41" s="2"/>
    </row>
    <row r="42" spans="2:11" ht="15" customHeight="1">
      <c r="B42" s="37"/>
      <c r="C42" s="88" t="s">
        <v>97</v>
      </c>
      <c r="D42" s="89"/>
      <c r="E42" s="11">
        <f>SUM(E43:E43)</f>
        <v>150000</v>
      </c>
      <c r="F42" s="11">
        <f>SUM(F43:F43)</f>
        <v>0</v>
      </c>
      <c r="G42" s="11">
        <f>E42+F42</f>
        <v>150000</v>
      </c>
      <c r="H42" s="11">
        <f>SUM(H43:H43)</f>
        <v>31175</v>
      </c>
      <c r="I42" s="11">
        <f>SUM(I43:I43)</f>
        <v>31175</v>
      </c>
      <c r="J42" s="11">
        <f>I42-E42</f>
        <v>-118825</v>
      </c>
      <c r="K42" s="2"/>
    </row>
    <row r="43" spans="2:11">
      <c r="B43" s="37"/>
      <c r="C43" s="38"/>
      <c r="D43" s="39" t="s">
        <v>98</v>
      </c>
      <c r="E43" s="11">
        <v>150000</v>
      </c>
      <c r="F43" s="11">
        <v>0</v>
      </c>
      <c r="G43" s="12">
        <f t="shared" si="2"/>
        <v>150000</v>
      </c>
      <c r="H43" s="11">
        <v>31175</v>
      </c>
      <c r="I43" s="11">
        <v>31175</v>
      </c>
      <c r="J43" s="12">
        <f t="shared" si="3"/>
        <v>-118825</v>
      </c>
      <c r="K43" s="2"/>
    </row>
    <row r="44" spans="2:11" ht="15" customHeight="1">
      <c r="B44" s="37"/>
      <c r="C44" s="88" t="s">
        <v>100</v>
      </c>
      <c r="D44" s="89"/>
      <c r="E44" s="11">
        <f>SUM(E45:E45)</f>
        <v>5397136</v>
      </c>
      <c r="F44" s="11">
        <f>SUM(F45:F45)</f>
        <v>525520.26</v>
      </c>
      <c r="G44" s="11">
        <f>E44+F44</f>
        <v>5922656.2599999998</v>
      </c>
      <c r="H44" s="11">
        <f>SUM(H45:H45)</f>
        <v>5922656.2599999998</v>
      </c>
      <c r="I44" s="11">
        <f>SUM(I45:I45)</f>
        <v>5922656.2599999998</v>
      </c>
      <c r="J44" s="11">
        <f>I44-E44</f>
        <v>525520.25999999978</v>
      </c>
      <c r="K44" s="2"/>
    </row>
    <row r="45" spans="2:11">
      <c r="B45" s="37"/>
      <c r="C45" s="73"/>
      <c r="D45" s="86" t="s">
        <v>62</v>
      </c>
      <c r="E45" s="11">
        <v>5397136</v>
      </c>
      <c r="F45" s="11">
        <v>525520.26</v>
      </c>
      <c r="G45" s="12">
        <f t="shared" ref="G45" si="12">E45+F45</f>
        <v>5922656.2599999998</v>
      </c>
      <c r="H45" s="11">
        <v>5922656.2599999998</v>
      </c>
      <c r="I45" s="11">
        <v>5922656.2599999998</v>
      </c>
      <c r="J45" s="12">
        <f t="shared" ref="J45" si="13">I45-E45</f>
        <v>525520.25999999978</v>
      </c>
      <c r="K45" s="2"/>
    </row>
    <row r="46" spans="2:11" ht="27" customHeight="1">
      <c r="B46" s="37"/>
      <c r="C46" s="90" t="s">
        <v>101</v>
      </c>
      <c r="D46" s="91"/>
      <c r="E46" s="11">
        <f>SUM(E47:E49)</f>
        <v>117000</v>
      </c>
      <c r="F46" s="11">
        <f>SUM(F47:F49)</f>
        <v>200374.38999999998</v>
      </c>
      <c r="G46" s="11">
        <f>E46+F46</f>
        <v>317374.39</v>
      </c>
      <c r="H46" s="11">
        <f>SUM(H47:H49)</f>
        <v>281860</v>
      </c>
      <c r="I46" s="11">
        <f>SUM(I47:I49)</f>
        <v>281860</v>
      </c>
      <c r="J46" s="11">
        <f>I46-E46</f>
        <v>164860</v>
      </c>
      <c r="K46" s="2"/>
    </row>
    <row r="47" spans="2:11" ht="30" customHeight="1">
      <c r="B47" s="37"/>
      <c r="C47" s="38"/>
      <c r="D47" s="68" t="s">
        <v>102</v>
      </c>
      <c r="E47" s="11">
        <v>0</v>
      </c>
      <c r="F47" s="11">
        <v>192898.11</v>
      </c>
      <c r="G47" s="12">
        <f t="shared" ref="G47:G49" si="14">E47+F47</f>
        <v>192898.11</v>
      </c>
      <c r="H47" s="11">
        <v>192898.11</v>
      </c>
      <c r="I47" s="11">
        <v>192898.11</v>
      </c>
      <c r="J47" s="12">
        <f t="shared" ref="J47:J49" si="15">I47-E47</f>
        <v>192898.11</v>
      </c>
      <c r="K47" s="2"/>
    </row>
    <row r="48" spans="2:11" ht="28.5" customHeight="1">
      <c r="B48" s="76"/>
      <c r="C48" s="77"/>
      <c r="D48" s="78" t="s">
        <v>103</v>
      </c>
      <c r="E48" s="79">
        <v>117000</v>
      </c>
      <c r="F48" s="79">
        <v>0</v>
      </c>
      <c r="G48" s="80">
        <f t="shared" si="14"/>
        <v>117000</v>
      </c>
      <c r="H48" s="79">
        <v>81485.61</v>
      </c>
      <c r="I48" s="79">
        <v>81485.61</v>
      </c>
      <c r="J48" s="80">
        <f t="shared" si="15"/>
        <v>-35514.39</v>
      </c>
      <c r="K48" s="2"/>
    </row>
    <row r="49" spans="2:11">
      <c r="B49" s="37"/>
      <c r="C49" s="38"/>
      <c r="D49" s="68" t="s">
        <v>104</v>
      </c>
      <c r="E49" s="11">
        <v>0</v>
      </c>
      <c r="F49" s="11">
        <v>7476.28</v>
      </c>
      <c r="G49" s="12">
        <f t="shared" si="14"/>
        <v>7476.28</v>
      </c>
      <c r="H49" s="11">
        <v>7476.28</v>
      </c>
      <c r="I49" s="11">
        <v>7476.28</v>
      </c>
      <c r="J49" s="12">
        <f t="shared" si="15"/>
        <v>7476.28</v>
      </c>
      <c r="K49" s="2"/>
    </row>
    <row r="50" spans="2:11">
      <c r="B50" s="37"/>
      <c r="C50" s="90" t="s">
        <v>105</v>
      </c>
      <c r="D50" s="91"/>
      <c r="E50" s="11">
        <f>SUM(E51:E53)</f>
        <v>44000</v>
      </c>
      <c r="F50" s="11">
        <f>SUM(F51:F53)</f>
        <v>3347.81</v>
      </c>
      <c r="G50" s="11">
        <f>E50+F50</f>
        <v>47347.81</v>
      </c>
      <c r="H50" s="11">
        <f>SUM(H51:H53)</f>
        <v>3347.81</v>
      </c>
      <c r="I50" s="11">
        <f>SUM(I51:I53)</f>
        <v>3347.81</v>
      </c>
      <c r="J50" s="11">
        <f>I50-E50</f>
        <v>-40652.19</v>
      </c>
      <c r="K50" s="2"/>
    </row>
    <row r="51" spans="2:11">
      <c r="B51" s="37"/>
      <c r="C51" s="38"/>
      <c r="D51" s="68" t="s">
        <v>106</v>
      </c>
      <c r="E51" s="11">
        <v>28000</v>
      </c>
      <c r="F51" s="11">
        <v>0</v>
      </c>
      <c r="G51" s="12">
        <f t="shared" ref="G51:G53" si="16">E51+F51</f>
        <v>28000</v>
      </c>
      <c r="H51" s="11">
        <v>0</v>
      </c>
      <c r="I51" s="11">
        <v>0</v>
      </c>
      <c r="J51" s="12">
        <f t="shared" ref="J51:J53" si="17">I51-E51</f>
        <v>-28000</v>
      </c>
      <c r="K51" s="2"/>
    </row>
    <row r="52" spans="2:11">
      <c r="B52" s="37"/>
      <c r="C52" s="38"/>
      <c r="D52" s="85" t="s">
        <v>176</v>
      </c>
      <c r="E52" s="11">
        <v>0</v>
      </c>
      <c r="F52" s="11">
        <v>3347.81</v>
      </c>
      <c r="G52" s="12">
        <f t="shared" si="16"/>
        <v>3347.81</v>
      </c>
      <c r="H52" s="11">
        <v>3347.81</v>
      </c>
      <c r="I52" s="11">
        <v>3347.81</v>
      </c>
      <c r="J52" s="12">
        <f t="shared" si="17"/>
        <v>3347.81</v>
      </c>
      <c r="K52" s="2"/>
    </row>
    <row r="53" spans="2:11">
      <c r="B53" s="37"/>
      <c r="C53" s="38"/>
      <c r="D53" s="68" t="s">
        <v>107</v>
      </c>
      <c r="E53" s="11">
        <v>16000</v>
      </c>
      <c r="F53" s="11">
        <v>0</v>
      </c>
      <c r="G53" s="12">
        <f t="shared" si="16"/>
        <v>16000</v>
      </c>
      <c r="H53" s="11">
        <v>0</v>
      </c>
      <c r="I53" s="11">
        <v>0</v>
      </c>
      <c r="J53" s="12">
        <f t="shared" si="17"/>
        <v>-16000</v>
      </c>
      <c r="K53" s="2"/>
    </row>
    <row r="54" spans="2:11" ht="15" customHeight="1">
      <c r="B54" s="37"/>
      <c r="C54" s="88" t="s">
        <v>63</v>
      </c>
      <c r="D54" s="89"/>
      <c r="E54" s="11">
        <f>SUM(E55:E56)</f>
        <v>384000</v>
      </c>
      <c r="F54" s="11">
        <f>SUM(F55:F56)</f>
        <v>365</v>
      </c>
      <c r="G54" s="11">
        <f>E54+F54</f>
        <v>384365</v>
      </c>
      <c r="H54" s="11">
        <f>SUM(H55:H56)</f>
        <v>365</v>
      </c>
      <c r="I54" s="11">
        <f>SUM(I55:I56)</f>
        <v>365</v>
      </c>
      <c r="J54" s="11">
        <f>I54-E54</f>
        <v>-383635</v>
      </c>
      <c r="K54" s="2"/>
    </row>
    <row r="55" spans="2:11">
      <c r="B55" s="37"/>
      <c r="C55" s="38"/>
      <c r="D55" s="68" t="s">
        <v>108</v>
      </c>
      <c r="E55" s="11">
        <v>384000</v>
      </c>
      <c r="F55" s="11">
        <v>0</v>
      </c>
      <c r="G55" s="12">
        <f t="shared" ref="G55" si="18">E55+F55</f>
        <v>384000</v>
      </c>
      <c r="H55" s="11">
        <v>0</v>
      </c>
      <c r="I55" s="11">
        <v>0</v>
      </c>
      <c r="J55" s="12">
        <f t="shared" ref="J55" si="19">I55-E55</f>
        <v>-384000</v>
      </c>
      <c r="K55" s="2"/>
    </row>
    <row r="56" spans="2:11">
      <c r="B56" s="37"/>
      <c r="C56" s="38"/>
      <c r="D56" s="39" t="s">
        <v>109</v>
      </c>
      <c r="E56" s="11">
        <v>0</v>
      </c>
      <c r="F56" s="11">
        <v>365</v>
      </c>
      <c r="G56" s="12">
        <f t="shared" ref="G56" si="20">E56+F56</f>
        <v>365</v>
      </c>
      <c r="H56" s="11">
        <v>365</v>
      </c>
      <c r="I56" s="11">
        <v>365</v>
      </c>
      <c r="J56" s="12">
        <f t="shared" ref="J56" si="21">I56-E56</f>
        <v>365</v>
      </c>
      <c r="K56" s="2"/>
    </row>
    <row r="57" spans="2:11" ht="15" customHeight="1">
      <c r="B57" s="37"/>
      <c r="C57" s="88" t="s">
        <v>34</v>
      </c>
      <c r="D57" s="89"/>
      <c r="E57" s="11">
        <f>SUM(E58:E61)</f>
        <v>548100</v>
      </c>
      <c r="F57" s="11">
        <f t="shared" ref="F57:J57" si="22">SUM(F58:F61)</f>
        <v>257158.5</v>
      </c>
      <c r="G57" s="11">
        <f t="shared" si="22"/>
        <v>805258.5</v>
      </c>
      <c r="H57" s="11">
        <f t="shared" si="22"/>
        <v>805258.5</v>
      </c>
      <c r="I57" s="11">
        <f t="shared" si="22"/>
        <v>805258.5</v>
      </c>
      <c r="J57" s="11">
        <f t="shared" si="22"/>
        <v>257158.5</v>
      </c>
      <c r="K57" s="2"/>
    </row>
    <row r="58" spans="2:11">
      <c r="B58" s="37"/>
      <c r="C58" s="38"/>
      <c r="D58" s="85" t="s">
        <v>59</v>
      </c>
      <c r="E58" s="11">
        <v>528600</v>
      </c>
      <c r="F58" s="11">
        <v>230037.5</v>
      </c>
      <c r="G58" s="12">
        <f t="shared" ref="G58:G59" si="23">E58+F58</f>
        <v>758637.5</v>
      </c>
      <c r="H58" s="11">
        <v>758637.5</v>
      </c>
      <c r="I58" s="11">
        <v>758637.5</v>
      </c>
      <c r="J58" s="12">
        <f t="shared" ref="J58:J59" si="24">I58-E58</f>
        <v>230037.5</v>
      </c>
      <c r="K58" s="2"/>
    </row>
    <row r="59" spans="2:11">
      <c r="B59" s="37"/>
      <c r="C59" s="38"/>
      <c r="D59" s="85" t="s">
        <v>60</v>
      </c>
      <c r="E59" s="11">
        <v>16000</v>
      </c>
      <c r="F59" s="11">
        <v>11085</v>
      </c>
      <c r="G59" s="12">
        <f t="shared" si="23"/>
        <v>27085</v>
      </c>
      <c r="H59" s="11">
        <v>27085</v>
      </c>
      <c r="I59" s="11">
        <v>27085</v>
      </c>
      <c r="J59" s="12">
        <f t="shared" si="24"/>
        <v>11085</v>
      </c>
      <c r="K59" s="2"/>
    </row>
    <row r="60" spans="2:11">
      <c r="B60" s="37"/>
      <c r="C60" s="38"/>
      <c r="D60" s="85" t="s">
        <v>61</v>
      </c>
      <c r="E60" s="11">
        <v>0</v>
      </c>
      <c r="F60" s="11">
        <v>13568</v>
      </c>
      <c r="G60" s="12">
        <f t="shared" ref="G60:G61" si="25">E60+F60</f>
        <v>13568</v>
      </c>
      <c r="H60" s="11">
        <v>13568</v>
      </c>
      <c r="I60" s="11">
        <v>13568</v>
      </c>
      <c r="J60" s="12">
        <f t="shared" ref="J60:J61" si="26">I60-E60</f>
        <v>13568</v>
      </c>
      <c r="K60" s="2"/>
    </row>
    <row r="61" spans="2:11">
      <c r="B61" s="37"/>
      <c r="C61" s="38"/>
      <c r="D61" s="85" t="s">
        <v>99</v>
      </c>
      <c r="E61" s="11">
        <v>3500</v>
      </c>
      <c r="F61" s="11">
        <v>2468</v>
      </c>
      <c r="G61" s="12">
        <f t="shared" si="25"/>
        <v>5968</v>
      </c>
      <c r="H61" s="11">
        <v>5968</v>
      </c>
      <c r="I61" s="11">
        <v>5968</v>
      </c>
      <c r="J61" s="12">
        <f t="shared" si="26"/>
        <v>2468</v>
      </c>
      <c r="K61" s="2"/>
    </row>
    <row r="62" spans="2:11" ht="15" customHeight="1">
      <c r="B62" s="37"/>
      <c r="C62" s="94" t="s">
        <v>64</v>
      </c>
      <c r="D62" s="95"/>
      <c r="E62" s="33">
        <f>E63+E65+E72+E74+E76+E78+E80+E82+E86+E89+E94+E96</f>
        <v>1973658</v>
      </c>
      <c r="F62" s="33">
        <f t="shared" ref="F62:J62" si="27">F63+F65+F72+F74+F76+F78+F80+F82+F86+F89+F94+F96</f>
        <v>658189.62</v>
      </c>
      <c r="G62" s="33">
        <f t="shared" si="27"/>
        <v>2631847.62</v>
      </c>
      <c r="H62" s="33">
        <f t="shared" si="27"/>
        <v>1008241.0299999999</v>
      </c>
      <c r="I62" s="33">
        <f t="shared" si="27"/>
        <v>1008241.0299999999</v>
      </c>
      <c r="J62" s="33">
        <f t="shared" si="27"/>
        <v>-965416.97</v>
      </c>
      <c r="K62" s="2"/>
    </row>
    <row r="63" spans="2:11">
      <c r="B63" s="37"/>
      <c r="C63" s="90" t="s">
        <v>36</v>
      </c>
      <c r="D63" s="91"/>
      <c r="E63" s="11">
        <f>SUM(E64)</f>
        <v>164900</v>
      </c>
      <c r="F63" s="11">
        <f t="shared" ref="F63:J63" si="28">SUM(F64)</f>
        <v>20360.71</v>
      </c>
      <c r="G63" s="11">
        <f t="shared" si="28"/>
        <v>185260.71</v>
      </c>
      <c r="H63" s="11">
        <f t="shared" si="28"/>
        <v>185260.71</v>
      </c>
      <c r="I63" s="11">
        <f t="shared" si="28"/>
        <v>185260.71</v>
      </c>
      <c r="J63" s="11">
        <f t="shared" si="28"/>
        <v>20360.709999999992</v>
      </c>
      <c r="K63" s="2"/>
    </row>
    <row r="64" spans="2:11">
      <c r="B64" s="37"/>
      <c r="C64" s="38"/>
      <c r="D64" s="85" t="s">
        <v>138</v>
      </c>
      <c r="E64" s="11">
        <v>164900</v>
      </c>
      <c r="F64" s="11">
        <v>20360.71</v>
      </c>
      <c r="G64" s="12">
        <f t="shared" ref="G64" si="29">E64+F64</f>
        <v>185260.71</v>
      </c>
      <c r="H64" s="11">
        <v>185260.71</v>
      </c>
      <c r="I64" s="11">
        <v>185260.71</v>
      </c>
      <c r="J64" s="12">
        <f t="shared" ref="J64" si="30">I64-E64</f>
        <v>20360.709999999992</v>
      </c>
      <c r="K64" s="2"/>
    </row>
    <row r="65" spans="2:11" ht="33.75" customHeight="1">
      <c r="B65" s="37"/>
      <c r="C65" s="90" t="s">
        <v>110</v>
      </c>
      <c r="D65" s="91"/>
      <c r="E65" s="11">
        <f>SUM(E66:E71)</f>
        <v>385900</v>
      </c>
      <c r="F65" s="11">
        <f>SUM(F66:F71)</f>
        <v>141581.54</v>
      </c>
      <c r="G65" s="11">
        <f>E65+F65</f>
        <v>527481.54</v>
      </c>
      <c r="H65" s="11">
        <f>SUM(H66:H71)</f>
        <v>145611.63</v>
      </c>
      <c r="I65" s="11">
        <f>SUM(I66:I71)</f>
        <v>145611.63</v>
      </c>
      <c r="J65" s="11">
        <f>I65-E65</f>
        <v>-240288.37</v>
      </c>
      <c r="K65" s="2"/>
    </row>
    <row r="66" spans="2:11">
      <c r="B66" s="37"/>
      <c r="C66" s="38"/>
      <c r="D66" s="68" t="s">
        <v>111</v>
      </c>
      <c r="E66" s="11">
        <v>385900</v>
      </c>
      <c r="F66" s="11">
        <v>0</v>
      </c>
      <c r="G66" s="12">
        <f t="shared" ref="G66:G71" si="31">E66+F66</f>
        <v>385900</v>
      </c>
      <c r="H66" s="11">
        <v>4030.09</v>
      </c>
      <c r="I66" s="11">
        <v>4030.09</v>
      </c>
      <c r="J66" s="12">
        <f t="shared" ref="J66:J71" si="32">I66-E66</f>
        <v>-381869.91</v>
      </c>
      <c r="K66" s="2"/>
    </row>
    <row r="67" spans="2:11">
      <c r="B67" s="37"/>
      <c r="C67" s="38"/>
      <c r="D67" s="68" t="s">
        <v>112</v>
      </c>
      <c r="E67" s="11">
        <v>0</v>
      </c>
      <c r="F67" s="11">
        <v>29918.65</v>
      </c>
      <c r="G67" s="12">
        <f t="shared" ref="G67:G68" si="33">E67+F67</f>
        <v>29918.65</v>
      </c>
      <c r="H67" s="11">
        <v>29918.65</v>
      </c>
      <c r="I67" s="11">
        <v>29918.65</v>
      </c>
      <c r="J67" s="12">
        <f t="shared" ref="J67:J68" si="34">I67-E67</f>
        <v>29918.65</v>
      </c>
      <c r="K67" s="2"/>
    </row>
    <row r="68" spans="2:11">
      <c r="B68" s="37"/>
      <c r="C68" s="38"/>
      <c r="D68" s="68" t="s">
        <v>113</v>
      </c>
      <c r="E68" s="11">
        <v>0</v>
      </c>
      <c r="F68" s="11">
        <v>2008.23</v>
      </c>
      <c r="G68" s="12">
        <f t="shared" si="33"/>
        <v>2008.23</v>
      </c>
      <c r="H68" s="11">
        <v>2008.23</v>
      </c>
      <c r="I68" s="11">
        <v>2008.23</v>
      </c>
      <c r="J68" s="12">
        <f t="shared" si="34"/>
        <v>2008.23</v>
      </c>
      <c r="K68" s="2"/>
    </row>
    <row r="69" spans="2:11">
      <c r="B69" s="37"/>
      <c r="C69" s="38"/>
      <c r="D69" s="68" t="s">
        <v>114</v>
      </c>
      <c r="E69" s="11">
        <v>0</v>
      </c>
      <c r="F69" s="11">
        <v>2887.01</v>
      </c>
      <c r="G69" s="12">
        <f t="shared" si="31"/>
        <v>2887.01</v>
      </c>
      <c r="H69" s="11">
        <v>2887.01</v>
      </c>
      <c r="I69" s="11">
        <v>2887.01</v>
      </c>
      <c r="J69" s="12">
        <f t="shared" si="32"/>
        <v>2887.01</v>
      </c>
      <c r="K69" s="2"/>
    </row>
    <row r="70" spans="2:11" ht="25.5">
      <c r="B70" s="37"/>
      <c r="C70" s="38"/>
      <c r="D70" s="68" t="s">
        <v>115</v>
      </c>
      <c r="E70" s="11">
        <v>0</v>
      </c>
      <c r="F70" s="11">
        <v>30367.3</v>
      </c>
      <c r="G70" s="12">
        <f t="shared" si="31"/>
        <v>30367.3</v>
      </c>
      <c r="H70" s="11">
        <v>30367.3</v>
      </c>
      <c r="I70" s="11">
        <v>30367.3</v>
      </c>
      <c r="J70" s="12">
        <f t="shared" si="32"/>
        <v>30367.3</v>
      </c>
      <c r="K70" s="2"/>
    </row>
    <row r="71" spans="2:11">
      <c r="B71" s="37"/>
      <c r="C71" s="73"/>
      <c r="D71" s="68" t="s">
        <v>116</v>
      </c>
      <c r="E71" s="11">
        <v>0</v>
      </c>
      <c r="F71" s="11">
        <v>76400.350000000006</v>
      </c>
      <c r="G71" s="12">
        <f t="shared" si="31"/>
        <v>76400.350000000006</v>
      </c>
      <c r="H71" s="11">
        <v>76400.350000000006</v>
      </c>
      <c r="I71" s="11">
        <v>76400.350000000006</v>
      </c>
      <c r="J71" s="12">
        <f t="shared" si="32"/>
        <v>76400.350000000006</v>
      </c>
      <c r="K71" s="2"/>
    </row>
    <row r="72" spans="2:11" ht="15" customHeight="1">
      <c r="B72" s="37"/>
      <c r="C72" s="88" t="s">
        <v>117</v>
      </c>
      <c r="D72" s="89"/>
      <c r="E72" s="11">
        <f>SUM(E73:E73)</f>
        <v>139800</v>
      </c>
      <c r="F72" s="11">
        <f>SUM(F73:F73)</f>
        <v>0</v>
      </c>
      <c r="G72" s="11">
        <f>E72+F72</f>
        <v>139800</v>
      </c>
      <c r="H72" s="11">
        <f>SUM(H73:H73)</f>
        <v>7203.17</v>
      </c>
      <c r="I72" s="11">
        <f>SUM(I73:I73)</f>
        <v>7203.17</v>
      </c>
      <c r="J72" s="11">
        <f>I72-E72</f>
        <v>-132596.82999999999</v>
      </c>
      <c r="K72" s="2"/>
    </row>
    <row r="73" spans="2:11">
      <c r="B73" s="37"/>
      <c r="C73" s="38"/>
      <c r="D73" s="68" t="s">
        <v>118</v>
      </c>
      <c r="E73" s="11">
        <v>139800</v>
      </c>
      <c r="F73" s="11">
        <v>0</v>
      </c>
      <c r="G73" s="12">
        <f t="shared" ref="G73" si="35">E73+F73</f>
        <v>139800</v>
      </c>
      <c r="H73" s="11">
        <v>7203.17</v>
      </c>
      <c r="I73" s="11">
        <v>7203.17</v>
      </c>
      <c r="J73" s="12">
        <f t="shared" ref="J73" si="36">I73-E73</f>
        <v>-132596.82999999999</v>
      </c>
      <c r="K73" s="2"/>
    </row>
    <row r="74" spans="2:11" ht="15" customHeight="1">
      <c r="B74" s="37"/>
      <c r="C74" s="88" t="s">
        <v>119</v>
      </c>
      <c r="D74" s="89"/>
      <c r="E74" s="11">
        <f>SUM(E75:E75)</f>
        <v>102900</v>
      </c>
      <c r="F74" s="11">
        <f>SUM(F75:F75)</f>
        <v>0</v>
      </c>
      <c r="G74" s="11">
        <f>E74+F74</f>
        <v>102900</v>
      </c>
      <c r="H74" s="11">
        <f>SUM(H75:H75)</f>
        <v>82192.56</v>
      </c>
      <c r="I74" s="11">
        <f>SUM(I75:I75)</f>
        <v>82192.56</v>
      </c>
      <c r="J74" s="11">
        <f>I74-E74</f>
        <v>-20707.440000000002</v>
      </c>
      <c r="K74" s="2"/>
    </row>
    <row r="75" spans="2:11">
      <c r="B75" s="37"/>
      <c r="C75" s="38"/>
      <c r="D75" s="68" t="s">
        <v>120</v>
      </c>
      <c r="E75" s="11">
        <v>102900</v>
      </c>
      <c r="F75" s="11">
        <v>0</v>
      </c>
      <c r="G75" s="12">
        <f t="shared" ref="G75" si="37">E75+F75</f>
        <v>102900</v>
      </c>
      <c r="H75" s="11">
        <v>82192.56</v>
      </c>
      <c r="I75" s="11">
        <v>82192.56</v>
      </c>
      <c r="J75" s="12">
        <f t="shared" ref="J75" si="38">I75-E75</f>
        <v>-20707.440000000002</v>
      </c>
      <c r="K75" s="2"/>
    </row>
    <row r="76" spans="2:11" ht="27.75" customHeight="1">
      <c r="B76" s="37"/>
      <c r="C76" s="90" t="s">
        <v>122</v>
      </c>
      <c r="D76" s="91"/>
      <c r="E76" s="11">
        <f>SUM(E77:E77)</f>
        <v>105598</v>
      </c>
      <c r="F76" s="11">
        <f>SUM(F77:F77)</f>
        <v>0</v>
      </c>
      <c r="G76" s="11">
        <f>E76+F76</f>
        <v>105598</v>
      </c>
      <c r="H76" s="11">
        <f>SUM(H77:H77)</f>
        <v>1360</v>
      </c>
      <c r="I76" s="11">
        <f>SUM(I77:I77)</f>
        <v>1360</v>
      </c>
      <c r="J76" s="11">
        <f>I76-E76</f>
        <v>-104238</v>
      </c>
      <c r="K76" s="2"/>
    </row>
    <row r="77" spans="2:11" ht="25.5">
      <c r="B77" s="37"/>
      <c r="C77" s="38"/>
      <c r="D77" s="68" t="s">
        <v>121</v>
      </c>
      <c r="E77" s="11">
        <v>105598</v>
      </c>
      <c r="F77" s="11">
        <v>0</v>
      </c>
      <c r="G77" s="12">
        <f t="shared" ref="G77" si="39">E77+F77</f>
        <v>105598</v>
      </c>
      <c r="H77" s="11">
        <v>1360</v>
      </c>
      <c r="I77" s="11">
        <v>1360</v>
      </c>
      <c r="J77" s="12">
        <f t="shared" ref="J77" si="40">I77-E77</f>
        <v>-104238</v>
      </c>
      <c r="K77" s="2"/>
    </row>
    <row r="78" spans="2:11">
      <c r="B78" s="37"/>
      <c r="C78" s="90" t="s">
        <v>123</v>
      </c>
      <c r="D78" s="91"/>
      <c r="E78" s="11">
        <f>SUM(E79:E79)</f>
        <v>111100</v>
      </c>
      <c r="F78" s="11">
        <f>SUM(F79:F79)</f>
        <v>0</v>
      </c>
      <c r="G78" s="11">
        <f>E78+F78</f>
        <v>111100</v>
      </c>
      <c r="H78" s="11">
        <f>SUM(H79:H79)</f>
        <v>0</v>
      </c>
      <c r="I78" s="11">
        <f>SUM(I79:I79)</f>
        <v>0</v>
      </c>
      <c r="J78" s="11">
        <f>I78-E78</f>
        <v>-111100</v>
      </c>
      <c r="K78" s="2"/>
    </row>
    <row r="79" spans="2:11">
      <c r="B79" s="37"/>
      <c r="C79" s="38"/>
      <c r="D79" s="68" t="s">
        <v>124</v>
      </c>
      <c r="E79" s="11">
        <v>111100</v>
      </c>
      <c r="F79" s="11">
        <v>0</v>
      </c>
      <c r="G79" s="12">
        <f t="shared" ref="G79" si="41">E79+F79</f>
        <v>111100</v>
      </c>
      <c r="H79" s="11">
        <v>0</v>
      </c>
      <c r="I79" s="11">
        <v>0</v>
      </c>
      <c r="J79" s="12">
        <f t="shared" ref="J79" si="42">I79-E79</f>
        <v>-111100</v>
      </c>
      <c r="K79" s="2"/>
    </row>
    <row r="80" spans="2:11" ht="15" customHeight="1">
      <c r="B80" s="37"/>
      <c r="C80" s="88" t="s">
        <v>125</v>
      </c>
      <c r="D80" s="89"/>
      <c r="E80" s="11">
        <f>SUM(E81:E81)</f>
        <v>32000</v>
      </c>
      <c r="F80" s="11">
        <f>SUM(F81:F81)</f>
        <v>7127.13</v>
      </c>
      <c r="G80" s="11">
        <f>E80+F80</f>
        <v>39127.129999999997</v>
      </c>
      <c r="H80" s="11">
        <f>SUM(H81:H81)</f>
        <v>39127.129999999997</v>
      </c>
      <c r="I80" s="11">
        <f>SUM(I81:I81)</f>
        <v>39127.129999999997</v>
      </c>
      <c r="J80" s="11">
        <f>I80-E80</f>
        <v>7127.1299999999974</v>
      </c>
      <c r="K80" s="2"/>
    </row>
    <row r="81" spans="2:11" ht="24.75" customHeight="1">
      <c r="B81" s="37"/>
      <c r="C81" s="38"/>
      <c r="D81" s="39" t="s">
        <v>126</v>
      </c>
      <c r="E81" s="11">
        <v>32000</v>
      </c>
      <c r="F81" s="11">
        <v>7127.13</v>
      </c>
      <c r="G81" s="12">
        <f t="shared" ref="G81" si="43">E81+F81</f>
        <v>39127.129999999997</v>
      </c>
      <c r="H81" s="11">
        <v>39127.129999999997</v>
      </c>
      <c r="I81" s="11">
        <v>39127.129999999997</v>
      </c>
      <c r="J81" s="12">
        <f t="shared" ref="J81" si="44">I81-E81</f>
        <v>7127.1299999999974</v>
      </c>
      <c r="K81" s="2"/>
    </row>
    <row r="82" spans="2:11" ht="41.25" customHeight="1">
      <c r="B82" s="37"/>
      <c r="C82" s="90" t="s">
        <v>129</v>
      </c>
      <c r="D82" s="91"/>
      <c r="E82" s="11">
        <f>SUM(E83:E85)</f>
        <v>0</v>
      </c>
      <c r="F82" s="11">
        <f>SUM(F83:F85)</f>
        <v>53498.97</v>
      </c>
      <c r="G82" s="11">
        <f t="shared" ref="G82:J82" si="45">SUM(G83:G85)</f>
        <v>53498.97</v>
      </c>
      <c r="H82" s="11">
        <f t="shared" si="45"/>
        <v>53498.97</v>
      </c>
      <c r="I82" s="11">
        <f t="shared" si="45"/>
        <v>53498.97</v>
      </c>
      <c r="J82" s="11">
        <f t="shared" si="45"/>
        <v>53498.97</v>
      </c>
      <c r="K82" s="2"/>
    </row>
    <row r="83" spans="2:11">
      <c r="B83" s="37"/>
      <c r="C83" s="38"/>
      <c r="D83" s="68" t="s">
        <v>130</v>
      </c>
      <c r="E83" s="11">
        <v>0</v>
      </c>
      <c r="F83" s="11">
        <v>36290.97</v>
      </c>
      <c r="G83" s="12">
        <f t="shared" ref="G83:G84" si="46">E83+F83</f>
        <v>36290.97</v>
      </c>
      <c r="H83" s="11">
        <v>36290.97</v>
      </c>
      <c r="I83" s="11">
        <v>36290.97</v>
      </c>
      <c r="J83" s="12">
        <f t="shared" ref="J83:J84" si="47">I83-E83</f>
        <v>36290.97</v>
      </c>
      <c r="K83" s="2"/>
    </row>
    <row r="84" spans="2:11" ht="25.5">
      <c r="B84" s="37"/>
      <c r="C84" s="38"/>
      <c r="D84" s="68" t="s">
        <v>174</v>
      </c>
      <c r="E84" s="11">
        <v>0</v>
      </c>
      <c r="F84" s="11">
        <v>16200</v>
      </c>
      <c r="G84" s="12">
        <f t="shared" si="46"/>
        <v>16200</v>
      </c>
      <c r="H84" s="11">
        <v>16200</v>
      </c>
      <c r="I84" s="11">
        <v>16200</v>
      </c>
      <c r="J84" s="12">
        <f t="shared" si="47"/>
        <v>16200</v>
      </c>
      <c r="K84" s="2"/>
    </row>
    <row r="85" spans="2:11" ht="25.5">
      <c r="B85" s="37"/>
      <c r="C85" s="38"/>
      <c r="D85" s="85" t="s">
        <v>177</v>
      </c>
      <c r="E85" s="11">
        <v>0</v>
      </c>
      <c r="F85" s="11">
        <v>1008</v>
      </c>
      <c r="G85" s="12">
        <f t="shared" ref="G85" si="48">E85+F85</f>
        <v>1008</v>
      </c>
      <c r="H85" s="11">
        <v>1008</v>
      </c>
      <c r="I85" s="11">
        <v>1008</v>
      </c>
      <c r="J85" s="12">
        <f t="shared" ref="J85" si="49">I85-E85</f>
        <v>1008</v>
      </c>
      <c r="K85" s="2"/>
    </row>
    <row r="86" spans="2:11" ht="41.25" customHeight="1">
      <c r="B86" s="37"/>
      <c r="C86" s="90" t="s">
        <v>132</v>
      </c>
      <c r="D86" s="91"/>
      <c r="E86" s="11">
        <f>SUM(E87:E88)</f>
        <v>0</v>
      </c>
      <c r="F86" s="11">
        <f>SUM(F87:F88)</f>
        <v>202090.54</v>
      </c>
      <c r="G86" s="11">
        <f>E86+F86</f>
        <v>202090.54</v>
      </c>
      <c r="H86" s="11">
        <f>SUM(H87:H88)</f>
        <v>202090.54</v>
      </c>
      <c r="I86" s="11">
        <f>SUM(I87:I88)</f>
        <v>202090.54</v>
      </c>
      <c r="J86" s="11">
        <f>I86-E86</f>
        <v>202090.54</v>
      </c>
      <c r="K86" s="2"/>
    </row>
    <row r="87" spans="2:11">
      <c r="B87" s="37"/>
      <c r="C87" s="73"/>
      <c r="D87" s="86" t="s">
        <v>133</v>
      </c>
      <c r="E87" s="11">
        <v>0</v>
      </c>
      <c r="F87" s="11">
        <v>170946.57</v>
      </c>
      <c r="G87" s="12">
        <f t="shared" ref="G87" si="50">E87+F87</f>
        <v>170946.57</v>
      </c>
      <c r="H87" s="11">
        <v>170946.57</v>
      </c>
      <c r="I87" s="11">
        <v>170946.57</v>
      </c>
      <c r="J87" s="12">
        <f t="shared" ref="J87" si="51">I87-E87</f>
        <v>170946.57</v>
      </c>
      <c r="K87" s="2"/>
    </row>
    <row r="88" spans="2:11">
      <c r="B88" s="76"/>
      <c r="C88" s="77"/>
      <c r="D88" s="78" t="s">
        <v>134</v>
      </c>
      <c r="E88" s="79">
        <v>0</v>
      </c>
      <c r="F88" s="79">
        <v>31143.97</v>
      </c>
      <c r="G88" s="80">
        <f t="shared" ref="G88" si="52">E88+F88</f>
        <v>31143.97</v>
      </c>
      <c r="H88" s="79">
        <v>31143.97</v>
      </c>
      <c r="I88" s="79">
        <v>31143.97</v>
      </c>
      <c r="J88" s="80">
        <f t="shared" ref="J88" si="53">I88-E88</f>
        <v>31143.97</v>
      </c>
      <c r="K88" s="2"/>
    </row>
    <row r="89" spans="2:11" ht="32.25" customHeight="1">
      <c r="B89" s="37"/>
      <c r="C89" s="90" t="s">
        <v>135</v>
      </c>
      <c r="D89" s="91"/>
      <c r="E89" s="11">
        <f>SUM(E90:E93)</f>
        <v>790160</v>
      </c>
      <c r="F89" s="11">
        <f>SUM(F90:F93)</f>
        <v>484.01</v>
      </c>
      <c r="G89" s="11">
        <f>E89+F89</f>
        <v>790644.01</v>
      </c>
      <c r="H89" s="11">
        <f>SUM(H90:H93)</f>
        <v>31328.6</v>
      </c>
      <c r="I89" s="11">
        <f>SUM(I90:I93)</f>
        <v>31328.6</v>
      </c>
      <c r="J89" s="11">
        <f>I89-E89</f>
        <v>-758831.4</v>
      </c>
      <c r="K89" s="2"/>
    </row>
    <row r="90" spans="2:11">
      <c r="B90" s="37"/>
      <c r="C90" s="38"/>
      <c r="D90" s="39" t="s">
        <v>136</v>
      </c>
      <c r="E90" s="11">
        <v>200000</v>
      </c>
      <c r="F90" s="11">
        <v>0</v>
      </c>
      <c r="G90" s="12">
        <f t="shared" ref="G90:G92" si="54">E90+F90</f>
        <v>200000</v>
      </c>
      <c r="H90" s="11">
        <v>1617.07</v>
      </c>
      <c r="I90" s="11">
        <v>1617.07</v>
      </c>
      <c r="J90" s="12">
        <f t="shared" ref="J90:J92" si="55">I90-E90</f>
        <v>-198382.93</v>
      </c>
      <c r="K90" s="2"/>
    </row>
    <row r="91" spans="2:11">
      <c r="B91" s="37"/>
      <c r="C91" s="38"/>
      <c r="D91" s="68" t="s">
        <v>68</v>
      </c>
      <c r="E91" s="11">
        <v>300000</v>
      </c>
      <c r="F91" s="11">
        <v>0</v>
      </c>
      <c r="G91" s="12">
        <f t="shared" si="54"/>
        <v>300000</v>
      </c>
      <c r="H91" s="11">
        <v>2463.06</v>
      </c>
      <c r="I91" s="11">
        <v>2463.06</v>
      </c>
      <c r="J91" s="12">
        <f t="shared" si="55"/>
        <v>-297536.94</v>
      </c>
      <c r="K91" s="2"/>
    </row>
    <row r="92" spans="2:11" ht="25.5">
      <c r="B92" s="37"/>
      <c r="C92" s="38"/>
      <c r="D92" s="85" t="s">
        <v>178</v>
      </c>
      <c r="E92" s="11">
        <v>0</v>
      </c>
      <c r="F92" s="11">
        <v>484.01</v>
      </c>
      <c r="G92" s="12">
        <f t="shared" si="54"/>
        <v>484.01</v>
      </c>
      <c r="H92" s="11">
        <v>484.01</v>
      </c>
      <c r="I92" s="11">
        <v>484.01</v>
      </c>
      <c r="J92" s="12">
        <f t="shared" si="55"/>
        <v>484.01</v>
      </c>
      <c r="K92" s="2"/>
    </row>
    <row r="93" spans="2:11">
      <c r="B93" s="37"/>
      <c r="C93" s="38"/>
      <c r="D93" s="39" t="s">
        <v>137</v>
      </c>
      <c r="E93" s="11">
        <v>290160</v>
      </c>
      <c r="F93" s="11">
        <v>0</v>
      </c>
      <c r="G93" s="12">
        <v>290160</v>
      </c>
      <c r="H93" s="11">
        <v>26764.46</v>
      </c>
      <c r="I93" s="11">
        <v>26764.46</v>
      </c>
      <c r="J93" s="12">
        <f t="shared" ref="J93" si="56">I93-E93</f>
        <v>-263395.53999999998</v>
      </c>
      <c r="K93" s="2"/>
    </row>
    <row r="94" spans="2:11">
      <c r="B94" s="37"/>
      <c r="C94" s="90" t="s">
        <v>139</v>
      </c>
      <c r="D94" s="91"/>
      <c r="E94" s="11">
        <f>SUM(E95:E95)</f>
        <v>124300</v>
      </c>
      <c r="F94" s="11">
        <f>SUM(F95:F95)</f>
        <v>0</v>
      </c>
      <c r="G94" s="11">
        <f>E94+F94</f>
        <v>124300</v>
      </c>
      <c r="H94" s="11">
        <f>SUM(H95:H95)</f>
        <v>10521</v>
      </c>
      <c r="I94" s="11">
        <f>SUM(I95:I95)</f>
        <v>10521</v>
      </c>
      <c r="J94" s="11">
        <f>I94-E94</f>
        <v>-113779</v>
      </c>
      <c r="K94" s="2"/>
    </row>
    <row r="95" spans="2:11">
      <c r="B95" s="37"/>
      <c r="C95" s="38"/>
      <c r="D95" s="39" t="s">
        <v>140</v>
      </c>
      <c r="E95" s="11">
        <v>124300</v>
      </c>
      <c r="F95" s="11">
        <v>0</v>
      </c>
      <c r="G95" s="12">
        <f t="shared" ref="G95" si="57">E95+F95</f>
        <v>124300</v>
      </c>
      <c r="H95" s="11">
        <v>10521</v>
      </c>
      <c r="I95" s="11">
        <v>10521</v>
      </c>
      <c r="J95" s="12">
        <f t="shared" ref="J95" si="58">I95-E95</f>
        <v>-113779</v>
      </c>
      <c r="K95" s="2"/>
    </row>
    <row r="96" spans="2:11">
      <c r="B96" s="37"/>
      <c r="C96" s="90" t="s">
        <v>127</v>
      </c>
      <c r="D96" s="91"/>
      <c r="E96" s="11">
        <f>SUM(E97:E100)</f>
        <v>17000</v>
      </c>
      <c r="F96" s="11">
        <f t="shared" ref="F96:J96" si="59">SUM(F97:F100)</f>
        <v>233046.71999999997</v>
      </c>
      <c r="G96" s="11">
        <f t="shared" si="59"/>
        <v>250046.71999999997</v>
      </c>
      <c r="H96" s="11">
        <f t="shared" si="59"/>
        <v>250046.71999999997</v>
      </c>
      <c r="I96" s="11">
        <f t="shared" si="59"/>
        <v>250046.71999999997</v>
      </c>
      <c r="J96" s="11">
        <f t="shared" si="59"/>
        <v>233046.71999999997</v>
      </c>
      <c r="K96" s="2"/>
    </row>
    <row r="97" spans="2:11">
      <c r="B97" s="37"/>
      <c r="C97" s="84"/>
      <c r="D97" s="85" t="s">
        <v>65</v>
      </c>
      <c r="E97" s="11">
        <v>17000</v>
      </c>
      <c r="F97" s="11">
        <v>46903.9</v>
      </c>
      <c r="G97" s="12">
        <f t="shared" ref="G97:G99" si="60">E97+F97</f>
        <v>63903.9</v>
      </c>
      <c r="H97" s="11">
        <v>63903.9</v>
      </c>
      <c r="I97" s="11">
        <v>63903.9</v>
      </c>
      <c r="J97" s="12">
        <f t="shared" ref="J97:J99" si="61">I97-E97</f>
        <v>46903.9</v>
      </c>
      <c r="K97" s="2"/>
    </row>
    <row r="98" spans="2:11">
      <c r="B98" s="37"/>
      <c r="C98" s="84"/>
      <c r="D98" s="85" t="s">
        <v>66</v>
      </c>
      <c r="E98" s="11">
        <v>0</v>
      </c>
      <c r="F98" s="11">
        <v>148627.60999999999</v>
      </c>
      <c r="G98" s="12">
        <f t="shared" si="60"/>
        <v>148627.60999999999</v>
      </c>
      <c r="H98" s="11">
        <v>148627.60999999999</v>
      </c>
      <c r="I98" s="11">
        <v>148627.60999999999</v>
      </c>
      <c r="J98" s="12">
        <f t="shared" si="61"/>
        <v>148627.60999999999</v>
      </c>
      <c r="K98" s="2"/>
    </row>
    <row r="99" spans="2:11">
      <c r="B99" s="37"/>
      <c r="C99" s="84"/>
      <c r="D99" s="85" t="s">
        <v>67</v>
      </c>
      <c r="E99" s="11">
        <v>0</v>
      </c>
      <c r="F99" s="11">
        <v>107</v>
      </c>
      <c r="G99" s="12">
        <f t="shared" si="60"/>
        <v>107</v>
      </c>
      <c r="H99" s="11">
        <v>107</v>
      </c>
      <c r="I99" s="11">
        <v>107</v>
      </c>
      <c r="J99" s="12">
        <f t="shared" si="61"/>
        <v>107</v>
      </c>
      <c r="K99" s="2"/>
    </row>
    <row r="100" spans="2:11">
      <c r="B100" s="37"/>
      <c r="C100" s="38"/>
      <c r="D100" s="85" t="s">
        <v>128</v>
      </c>
      <c r="E100" s="11">
        <v>0</v>
      </c>
      <c r="F100" s="11">
        <v>37408.21</v>
      </c>
      <c r="G100" s="12">
        <f t="shared" ref="G100" si="62">E100+F100</f>
        <v>37408.21</v>
      </c>
      <c r="H100" s="11">
        <v>37408.21</v>
      </c>
      <c r="I100" s="11">
        <v>37408.21</v>
      </c>
      <c r="J100" s="12">
        <f t="shared" ref="J100" si="63">I100-E100</f>
        <v>37408.21</v>
      </c>
      <c r="K100" s="2"/>
    </row>
    <row r="101" spans="2:11">
      <c r="B101" s="37"/>
      <c r="C101" s="106" t="s">
        <v>141</v>
      </c>
      <c r="D101" s="107"/>
      <c r="E101" s="33">
        <f>E102</f>
        <v>300000</v>
      </c>
      <c r="F101" s="33">
        <f>F102</f>
        <v>0</v>
      </c>
      <c r="G101" s="28">
        <f t="shared" si="2"/>
        <v>300000</v>
      </c>
      <c r="H101" s="33">
        <f>H102</f>
        <v>0</v>
      </c>
      <c r="I101" s="33">
        <f>I102</f>
        <v>0</v>
      </c>
      <c r="J101" s="28">
        <f t="shared" si="3"/>
        <v>-300000</v>
      </c>
      <c r="K101" s="2"/>
    </row>
    <row r="102" spans="2:11" ht="15" customHeight="1">
      <c r="B102" s="37"/>
      <c r="C102" s="88" t="s">
        <v>141</v>
      </c>
      <c r="D102" s="89"/>
      <c r="E102" s="35">
        <f>SUM(E103)</f>
        <v>300000</v>
      </c>
      <c r="F102" s="35">
        <f t="shared" ref="F102:J102" si="64">SUM(F103)</f>
        <v>0</v>
      </c>
      <c r="G102" s="35">
        <f t="shared" si="64"/>
        <v>300000</v>
      </c>
      <c r="H102" s="35">
        <f t="shared" si="64"/>
        <v>0</v>
      </c>
      <c r="I102" s="35">
        <f t="shared" si="64"/>
        <v>0</v>
      </c>
      <c r="J102" s="35">
        <f t="shared" si="64"/>
        <v>-300000</v>
      </c>
      <c r="K102" s="2"/>
    </row>
    <row r="103" spans="2:11" ht="15" customHeight="1">
      <c r="B103" s="37"/>
      <c r="C103" s="38"/>
      <c r="D103" s="39" t="s">
        <v>57</v>
      </c>
      <c r="E103" s="35">
        <v>300000</v>
      </c>
      <c r="F103" s="35">
        <v>0</v>
      </c>
      <c r="G103" s="36">
        <f t="shared" si="2"/>
        <v>300000</v>
      </c>
      <c r="H103" s="35">
        <v>0</v>
      </c>
      <c r="I103" s="35">
        <v>0</v>
      </c>
      <c r="J103" s="12">
        <f t="shared" si="3"/>
        <v>-300000</v>
      </c>
      <c r="K103" s="2"/>
    </row>
    <row r="104" spans="2:11" ht="30.75" customHeight="1">
      <c r="B104" s="113" t="s">
        <v>37</v>
      </c>
      <c r="C104" s="114"/>
      <c r="D104" s="115"/>
      <c r="E104" s="32">
        <f>E105</f>
        <v>2077300</v>
      </c>
      <c r="F104" s="32">
        <f>F105</f>
        <v>1317518.4100000001</v>
      </c>
      <c r="G104" s="32">
        <f t="shared" si="2"/>
        <v>3394818.41</v>
      </c>
      <c r="H104" s="32">
        <f>H105</f>
        <v>1663278.4100000001</v>
      </c>
      <c r="I104" s="32">
        <f>I105</f>
        <v>1663278.4100000001</v>
      </c>
      <c r="J104" s="32">
        <f t="shared" si="3"/>
        <v>-414021.58999999985</v>
      </c>
      <c r="K104" s="2"/>
    </row>
    <row r="105" spans="2:11" ht="15" customHeight="1">
      <c r="B105" s="44"/>
      <c r="C105" s="94" t="s">
        <v>37</v>
      </c>
      <c r="D105" s="95"/>
      <c r="E105" s="28">
        <f>E106+E110+E112+E114+E116+E120</f>
        <v>2077300</v>
      </c>
      <c r="F105" s="28">
        <f>F106+F110+F112+F114+F116+F120</f>
        <v>1317518.4100000001</v>
      </c>
      <c r="G105" s="28">
        <f t="shared" si="2"/>
        <v>3394818.41</v>
      </c>
      <c r="H105" s="28">
        <f>H106+H110+H112+H114+H116+H120</f>
        <v>1663278.4100000001</v>
      </c>
      <c r="I105" s="28">
        <f>I106+I110+I112+I114+I116+I120</f>
        <v>1663278.4100000001</v>
      </c>
      <c r="J105" s="28">
        <f t="shared" si="3"/>
        <v>-414021.58999999985</v>
      </c>
      <c r="K105" s="2"/>
    </row>
    <row r="106" spans="2:11" ht="15" customHeight="1">
      <c r="B106" s="37"/>
      <c r="C106" s="88" t="s">
        <v>69</v>
      </c>
      <c r="D106" s="89"/>
      <c r="E106" s="12">
        <f>SUM(E107:E109)</f>
        <v>89500</v>
      </c>
      <c r="F106" s="12">
        <f>SUM(F107:F109)</f>
        <v>527347.80000000005</v>
      </c>
      <c r="G106" s="12">
        <f t="shared" si="2"/>
        <v>616847.80000000005</v>
      </c>
      <c r="H106" s="12">
        <f>SUM(H107:H109)</f>
        <v>607347.80000000005</v>
      </c>
      <c r="I106" s="12">
        <f>SUM(I107:I109)</f>
        <v>607347.80000000005</v>
      </c>
      <c r="J106" s="12">
        <f t="shared" si="3"/>
        <v>517847.80000000005</v>
      </c>
      <c r="K106" s="2"/>
    </row>
    <row r="107" spans="2:11" ht="15" customHeight="1">
      <c r="B107" s="37"/>
      <c r="C107" s="31"/>
      <c r="D107" s="39" t="s">
        <v>38</v>
      </c>
      <c r="E107" s="12">
        <v>30000</v>
      </c>
      <c r="F107" s="12">
        <v>61793</v>
      </c>
      <c r="G107" s="12">
        <f t="shared" si="2"/>
        <v>91793</v>
      </c>
      <c r="H107" s="12">
        <v>91793</v>
      </c>
      <c r="I107" s="12">
        <v>91793</v>
      </c>
      <c r="J107" s="12">
        <f t="shared" si="3"/>
        <v>61793</v>
      </c>
      <c r="K107" s="2"/>
    </row>
    <row r="108" spans="2:11">
      <c r="B108" s="37"/>
      <c r="C108" s="40"/>
      <c r="D108" s="72" t="s">
        <v>142</v>
      </c>
      <c r="E108" s="12">
        <v>50000</v>
      </c>
      <c r="F108" s="12">
        <v>465554.8</v>
      </c>
      <c r="G108" s="12">
        <f t="shared" ref="G108" si="65">E108+F108</f>
        <v>515554.8</v>
      </c>
      <c r="H108" s="12">
        <v>515554.8</v>
      </c>
      <c r="I108" s="12">
        <v>515554.8</v>
      </c>
      <c r="J108" s="12">
        <f t="shared" ref="J108" si="66">I108-E108</f>
        <v>465554.8</v>
      </c>
      <c r="K108" s="2"/>
    </row>
    <row r="109" spans="2:11">
      <c r="B109" s="37"/>
      <c r="C109" s="40"/>
      <c r="D109" s="39" t="s">
        <v>143</v>
      </c>
      <c r="E109" s="12">
        <v>9500</v>
      </c>
      <c r="F109" s="12">
        <v>0</v>
      </c>
      <c r="G109" s="12">
        <f t="shared" si="2"/>
        <v>9500</v>
      </c>
      <c r="H109" s="12">
        <v>0</v>
      </c>
      <c r="I109" s="12">
        <v>0</v>
      </c>
      <c r="J109" s="12">
        <f t="shared" si="3"/>
        <v>-9500</v>
      </c>
      <c r="K109" s="2"/>
    </row>
    <row r="110" spans="2:11" ht="15" customHeight="1">
      <c r="B110" s="37"/>
      <c r="C110" s="88" t="s">
        <v>70</v>
      </c>
      <c r="D110" s="89"/>
      <c r="E110" s="12">
        <f>SUM(E111:E111)</f>
        <v>245000</v>
      </c>
      <c r="F110" s="12">
        <f>SUM(F111:F111)</f>
        <v>0</v>
      </c>
      <c r="G110" s="12">
        <f t="shared" si="2"/>
        <v>245000</v>
      </c>
      <c r="H110" s="12">
        <f>SUM(H111:H111)</f>
        <v>198673</v>
      </c>
      <c r="I110" s="12">
        <f>SUM(I111:I111)</f>
        <v>198673</v>
      </c>
      <c r="J110" s="12">
        <f t="shared" si="3"/>
        <v>-46327</v>
      </c>
      <c r="K110" s="2"/>
    </row>
    <row r="111" spans="2:11" ht="29.25" customHeight="1">
      <c r="B111" s="37"/>
      <c r="C111" s="69"/>
      <c r="D111" s="72" t="s">
        <v>144</v>
      </c>
      <c r="E111" s="12">
        <v>245000</v>
      </c>
      <c r="F111" s="12">
        <v>0</v>
      </c>
      <c r="G111" s="12">
        <f t="shared" si="2"/>
        <v>245000</v>
      </c>
      <c r="H111" s="12">
        <v>198673</v>
      </c>
      <c r="I111" s="12">
        <v>198673</v>
      </c>
      <c r="J111" s="12">
        <f t="shared" si="3"/>
        <v>-46327</v>
      </c>
      <c r="K111" s="2"/>
    </row>
    <row r="112" spans="2:11" ht="15" customHeight="1">
      <c r="B112" s="37"/>
      <c r="C112" s="88" t="s">
        <v>145</v>
      </c>
      <c r="D112" s="89"/>
      <c r="E112" s="12">
        <f>SUM(E113:E113)</f>
        <v>96000</v>
      </c>
      <c r="F112" s="12">
        <f>SUM(F113:F113)</f>
        <v>0</v>
      </c>
      <c r="G112" s="12">
        <f t="shared" si="2"/>
        <v>96000</v>
      </c>
      <c r="H112" s="12">
        <f>SUM(H113:H113)</f>
        <v>67137</v>
      </c>
      <c r="I112" s="12">
        <f>SUM(I113:I113)</f>
        <v>67137</v>
      </c>
      <c r="J112" s="12">
        <f t="shared" si="3"/>
        <v>-28863</v>
      </c>
      <c r="K112" s="2"/>
    </row>
    <row r="113" spans="2:11">
      <c r="B113" s="37"/>
      <c r="C113" s="69"/>
      <c r="D113" s="72" t="s">
        <v>146</v>
      </c>
      <c r="E113" s="12">
        <v>96000</v>
      </c>
      <c r="F113" s="12">
        <v>0</v>
      </c>
      <c r="G113" s="12">
        <f t="shared" si="2"/>
        <v>96000</v>
      </c>
      <c r="H113" s="12">
        <v>67137</v>
      </c>
      <c r="I113" s="12">
        <v>67137</v>
      </c>
      <c r="J113" s="12">
        <f t="shared" si="3"/>
        <v>-28863</v>
      </c>
      <c r="K113" s="2"/>
    </row>
    <row r="114" spans="2:11" ht="15" customHeight="1">
      <c r="B114" s="37"/>
      <c r="C114" s="88" t="s">
        <v>147</v>
      </c>
      <c r="D114" s="89"/>
      <c r="E114" s="12">
        <f>SUM(E115:E115)</f>
        <v>0</v>
      </c>
      <c r="F114" s="12">
        <f>SUM(F115:F115)</f>
        <v>228515.04</v>
      </c>
      <c r="G114" s="12">
        <f t="shared" ref="G114:G115" si="67">E114+F114</f>
        <v>228515.04</v>
      </c>
      <c r="H114" s="12">
        <f>SUM(H115:H115)</f>
        <v>228515.04</v>
      </c>
      <c r="I114" s="12">
        <f>SUM(I115:I115)</f>
        <v>228515.04</v>
      </c>
      <c r="J114" s="12">
        <f t="shared" ref="J114:J115" si="68">I114-E114</f>
        <v>228515.04</v>
      </c>
      <c r="K114" s="2"/>
    </row>
    <row r="115" spans="2:11">
      <c r="B115" s="37"/>
      <c r="C115" s="48"/>
      <c r="D115" s="39" t="s">
        <v>148</v>
      </c>
      <c r="E115" s="12">
        <v>0</v>
      </c>
      <c r="F115" s="12">
        <v>228515.04</v>
      </c>
      <c r="G115" s="12">
        <f t="shared" si="67"/>
        <v>228515.04</v>
      </c>
      <c r="H115" s="12">
        <v>228515.04</v>
      </c>
      <c r="I115" s="12">
        <v>228515.04</v>
      </c>
      <c r="J115" s="12">
        <f t="shared" si="68"/>
        <v>228515.04</v>
      </c>
      <c r="K115" s="2"/>
    </row>
    <row r="116" spans="2:11" ht="15" customHeight="1">
      <c r="B116" s="37"/>
      <c r="C116" s="88" t="s">
        <v>39</v>
      </c>
      <c r="D116" s="89"/>
      <c r="E116" s="12">
        <f>SUM(E117:E119)</f>
        <v>0</v>
      </c>
      <c r="F116" s="12">
        <f>SUM(F117:F119)</f>
        <v>548733.13</v>
      </c>
      <c r="G116" s="12">
        <f t="shared" ref="G116:G119" si="69">E116+F116</f>
        <v>548733.13</v>
      </c>
      <c r="H116" s="12">
        <f>SUM(H117:H119)</f>
        <v>548683.13</v>
      </c>
      <c r="I116" s="12">
        <f>SUM(I117:I119)</f>
        <v>548683.13</v>
      </c>
      <c r="J116" s="12">
        <f t="shared" ref="J116:J119" si="70">I116-E116</f>
        <v>548683.13</v>
      </c>
      <c r="K116" s="2"/>
    </row>
    <row r="117" spans="2:11" ht="29.25" customHeight="1">
      <c r="B117" s="37"/>
      <c r="C117" s="69"/>
      <c r="D117" s="72" t="s">
        <v>149</v>
      </c>
      <c r="E117" s="12">
        <v>0</v>
      </c>
      <c r="F117" s="12">
        <v>450694.82</v>
      </c>
      <c r="G117" s="12">
        <f t="shared" si="69"/>
        <v>450694.82</v>
      </c>
      <c r="H117" s="12">
        <v>450694.82</v>
      </c>
      <c r="I117" s="12">
        <v>450694.82</v>
      </c>
      <c r="J117" s="12">
        <f t="shared" si="70"/>
        <v>450694.82</v>
      </c>
      <c r="K117" s="2"/>
    </row>
    <row r="118" spans="2:11">
      <c r="B118" s="37"/>
      <c r="C118" s="40"/>
      <c r="D118" s="72" t="s">
        <v>150</v>
      </c>
      <c r="E118" s="12">
        <v>0</v>
      </c>
      <c r="F118" s="12">
        <v>79808.600000000006</v>
      </c>
      <c r="G118" s="12">
        <f t="shared" ref="G118" si="71">E118+F118</f>
        <v>79808.600000000006</v>
      </c>
      <c r="H118" s="12">
        <v>79758.600000000006</v>
      </c>
      <c r="I118" s="12">
        <v>79758.600000000006</v>
      </c>
      <c r="J118" s="12">
        <f t="shared" ref="J118" si="72">I118-E118</f>
        <v>79758.600000000006</v>
      </c>
      <c r="K118" s="2"/>
    </row>
    <row r="119" spans="2:11" ht="25.5">
      <c r="B119" s="37"/>
      <c r="C119" s="40"/>
      <c r="D119" s="72" t="s">
        <v>151</v>
      </c>
      <c r="E119" s="12">
        <v>0</v>
      </c>
      <c r="F119" s="12">
        <v>18229.71</v>
      </c>
      <c r="G119" s="12">
        <f t="shared" si="69"/>
        <v>18229.71</v>
      </c>
      <c r="H119" s="12">
        <v>18229.71</v>
      </c>
      <c r="I119" s="12">
        <v>18229.71</v>
      </c>
      <c r="J119" s="12">
        <f t="shared" si="70"/>
        <v>18229.71</v>
      </c>
      <c r="K119" s="2"/>
    </row>
    <row r="120" spans="2:11" ht="15" customHeight="1">
      <c r="B120" s="37"/>
      <c r="C120" s="88" t="s">
        <v>40</v>
      </c>
      <c r="D120" s="89"/>
      <c r="E120" s="12">
        <f>SUM(E121:E123)</f>
        <v>1646800</v>
      </c>
      <c r="F120" s="12">
        <f>SUM(F121:F123)</f>
        <v>12922.44</v>
      </c>
      <c r="G120" s="12">
        <f t="shared" ref="G120:G123" si="73">E120+F120</f>
        <v>1659722.44</v>
      </c>
      <c r="H120" s="12">
        <f>SUM(H121:H123)</f>
        <v>12922.44</v>
      </c>
      <c r="I120" s="12">
        <f>SUM(I121:I123)</f>
        <v>12922.44</v>
      </c>
      <c r="J120" s="12">
        <f t="shared" ref="J120:J123" si="74">I120-E120</f>
        <v>-1633877.56</v>
      </c>
      <c r="K120" s="2"/>
    </row>
    <row r="121" spans="2:11" ht="15" customHeight="1">
      <c r="B121" s="37"/>
      <c r="C121" s="48"/>
      <c r="D121" s="39" t="s">
        <v>152</v>
      </c>
      <c r="E121" s="12">
        <v>1646800</v>
      </c>
      <c r="F121" s="12">
        <v>3038.26</v>
      </c>
      <c r="G121" s="12">
        <f t="shared" si="73"/>
        <v>1649838.26</v>
      </c>
      <c r="H121" s="12">
        <v>3038.26</v>
      </c>
      <c r="I121" s="12">
        <v>3038.26</v>
      </c>
      <c r="J121" s="12">
        <f t="shared" si="74"/>
        <v>-1643761.74</v>
      </c>
      <c r="K121" s="2"/>
    </row>
    <row r="122" spans="2:11">
      <c r="B122" s="37"/>
      <c r="C122" s="40"/>
      <c r="D122" s="72" t="s">
        <v>153</v>
      </c>
      <c r="E122" s="12">
        <v>0</v>
      </c>
      <c r="F122" s="12">
        <v>8949.2900000000009</v>
      </c>
      <c r="G122" s="12">
        <f t="shared" ref="G122" si="75">E122+F122</f>
        <v>8949.2900000000009</v>
      </c>
      <c r="H122" s="12">
        <v>8949.2900000000009</v>
      </c>
      <c r="I122" s="12">
        <v>8949.2900000000009</v>
      </c>
      <c r="J122" s="12">
        <f t="shared" ref="J122" si="76">I122-E122</f>
        <v>8949.2900000000009</v>
      </c>
      <c r="K122" s="2"/>
    </row>
    <row r="123" spans="2:11">
      <c r="B123" s="37"/>
      <c r="C123" s="40"/>
      <c r="D123" s="39" t="s">
        <v>19</v>
      </c>
      <c r="E123" s="12">
        <v>0</v>
      </c>
      <c r="F123" s="12">
        <v>934.89</v>
      </c>
      <c r="G123" s="12">
        <f t="shared" si="73"/>
        <v>934.89</v>
      </c>
      <c r="H123" s="12">
        <v>934.89</v>
      </c>
      <c r="I123" s="12">
        <v>934.89</v>
      </c>
      <c r="J123" s="12">
        <f t="shared" si="74"/>
        <v>934.89</v>
      </c>
      <c r="K123" s="2"/>
    </row>
    <row r="124" spans="2:11" ht="30" customHeight="1">
      <c r="B124" s="108" t="s">
        <v>41</v>
      </c>
      <c r="C124" s="109"/>
      <c r="D124" s="110"/>
      <c r="E124" s="32">
        <f>E125+E137</f>
        <v>1380900</v>
      </c>
      <c r="F124" s="32">
        <f>F125+F137</f>
        <v>0</v>
      </c>
      <c r="G124" s="32">
        <f t="shared" si="2"/>
        <v>1380900</v>
      </c>
      <c r="H124" s="32">
        <f>H125+H137</f>
        <v>44274</v>
      </c>
      <c r="I124" s="32">
        <f>I125+I137</f>
        <v>44274</v>
      </c>
      <c r="J124" s="32">
        <f t="shared" si="3"/>
        <v>-1336626</v>
      </c>
      <c r="K124" s="2"/>
    </row>
    <row r="125" spans="2:11" ht="15" customHeight="1">
      <c r="B125" s="44"/>
      <c r="C125" s="94" t="s">
        <v>41</v>
      </c>
      <c r="D125" s="95"/>
      <c r="E125" s="28">
        <f>E126+E128+E131+E133+E135</f>
        <v>1285900</v>
      </c>
      <c r="F125" s="28">
        <f>F126+F128+F131+F133+F135</f>
        <v>0</v>
      </c>
      <c r="G125" s="28">
        <f t="shared" si="2"/>
        <v>1285900</v>
      </c>
      <c r="H125" s="28">
        <f>H126+H128+H131+H133+H135</f>
        <v>44274</v>
      </c>
      <c r="I125" s="28">
        <f>I126+I128+I131+I133+I135</f>
        <v>44274</v>
      </c>
      <c r="J125" s="28">
        <f t="shared" si="3"/>
        <v>-1241626</v>
      </c>
      <c r="K125" s="2"/>
    </row>
    <row r="126" spans="2:11" ht="15" customHeight="1">
      <c r="B126" s="37"/>
      <c r="C126" s="88" t="s">
        <v>71</v>
      </c>
      <c r="D126" s="89"/>
      <c r="E126" s="12">
        <f>SUM(E127:E127)</f>
        <v>150000</v>
      </c>
      <c r="F126" s="12">
        <f>SUM(F127:F127)</f>
        <v>0</v>
      </c>
      <c r="G126" s="12">
        <f t="shared" ref="G126:J126" si="77">G127</f>
        <v>150000</v>
      </c>
      <c r="H126" s="12">
        <f>SUM(H127:H127)</f>
        <v>8500</v>
      </c>
      <c r="I126" s="12">
        <f>SUM(I127:I127)</f>
        <v>8500</v>
      </c>
      <c r="J126" s="12">
        <f t="shared" si="77"/>
        <v>-141500</v>
      </c>
      <c r="K126" s="2"/>
    </row>
    <row r="127" spans="2:11" ht="15" customHeight="1">
      <c r="B127" s="37"/>
      <c r="C127" s="38"/>
      <c r="D127" s="39" t="s">
        <v>154</v>
      </c>
      <c r="E127" s="12">
        <v>150000</v>
      </c>
      <c r="F127" s="12">
        <v>0</v>
      </c>
      <c r="G127" s="12">
        <f t="shared" ref="G127" si="78">E127+F127</f>
        <v>150000</v>
      </c>
      <c r="H127" s="12">
        <v>8500</v>
      </c>
      <c r="I127" s="12">
        <v>8500</v>
      </c>
      <c r="J127" s="12">
        <f t="shared" ref="J127" si="79">I127-E127</f>
        <v>-141500</v>
      </c>
      <c r="K127" s="2"/>
    </row>
    <row r="128" spans="2:11" ht="15" customHeight="1">
      <c r="B128" s="37"/>
      <c r="C128" s="88" t="s">
        <v>72</v>
      </c>
      <c r="D128" s="89"/>
      <c r="E128" s="12">
        <f>SUM(E129:E130)</f>
        <v>235900</v>
      </c>
      <c r="F128" s="12">
        <f>SUM(F129:F130)</f>
        <v>0</v>
      </c>
      <c r="G128" s="12">
        <f>G130</f>
        <v>35900</v>
      </c>
      <c r="H128" s="12">
        <f>SUM(H129:H130)</f>
        <v>29874</v>
      </c>
      <c r="I128" s="12">
        <f>SUM(I129:I130)</f>
        <v>29874</v>
      </c>
      <c r="J128" s="12">
        <f>J130</f>
        <v>-34228</v>
      </c>
      <c r="K128" s="2"/>
    </row>
    <row r="129" spans="2:11" ht="15" customHeight="1">
      <c r="B129" s="37"/>
      <c r="C129" s="38"/>
      <c r="D129" s="39" t="s">
        <v>155</v>
      </c>
      <c r="E129" s="12">
        <v>200000</v>
      </c>
      <c r="F129" s="12">
        <v>0</v>
      </c>
      <c r="G129" s="12">
        <f t="shared" ref="G129" si="80">E129+F129</f>
        <v>200000</v>
      </c>
      <c r="H129" s="12">
        <v>28202</v>
      </c>
      <c r="I129" s="12">
        <v>28202</v>
      </c>
      <c r="J129" s="12">
        <f t="shared" ref="J129" si="81">I129-E129</f>
        <v>-171798</v>
      </c>
      <c r="K129" s="2"/>
    </row>
    <row r="130" spans="2:11" ht="15" customHeight="1">
      <c r="B130" s="37"/>
      <c r="C130" s="73"/>
      <c r="D130" s="86" t="s">
        <v>156</v>
      </c>
      <c r="E130" s="12">
        <v>35900</v>
      </c>
      <c r="F130" s="12">
        <v>0</v>
      </c>
      <c r="G130" s="12">
        <f t="shared" si="2"/>
        <v>35900</v>
      </c>
      <c r="H130" s="12">
        <v>1672</v>
      </c>
      <c r="I130" s="12">
        <v>1672</v>
      </c>
      <c r="J130" s="12">
        <f t="shared" si="3"/>
        <v>-34228</v>
      </c>
      <c r="K130" s="2"/>
    </row>
    <row r="131" spans="2:11" ht="15" customHeight="1">
      <c r="B131" s="76"/>
      <c r="C131" s="96" t="s">
        <v>157</v>
      </c>
      <c r="D131" s="97"/>
      <c r="E131" s="80">
        <f>SUM(E132:E132)</f>
        <v>465000</v>
      </c>
      <c r="F131" s="80">
        <f>SUM(F132:F132)</f>
        <v>0</v>
      </c>
      <c r="G131" s="80">
        <f t="shared" ref="G131:J135" si="82">G132</f>
        <v>465000</v>
      </c>
      <c r="H131" s="80">
        <f>SUM(H132:H132)</f>
        <v>5900</v>
      </c>
      <c r="I131" s="80">
        <f>SUM(I132:I132)</f>
        <v>5900</v>
      </c>
      <c r="J131" s="80">
        <f t="shared" si="82"/>
        <v>-459100</v>
      </c>
      <c r="K131" s="2"/>
    </row>
    <row r="132" spans="2:11" ht="15" customHeight="1">
      <c r="B132" s="37"/>
      <c r="C132" s="38"/>
      <c r="D132" s="72" t="s">
        <v>158</v>
      </c>
      <c r="E132" s="12">
        <v>465000</v>
      </c>
      <c r="F132" s="12">
        <v>0</v>
      </c>
      <c r="G132" s="12">
        <f t="shared" ref="G132" si="83">E132+F132</f>
        <v>465000</v>
      </c>
      <c r="H132" s="12">
        <v>5900</v>
      </c>
      <c r="I132" s="12">
        <v>5900</v>
      </c>
      <c r="J132" s="12">
        <f t="shared" ref="J132" si="84">I132-E132</f>
        <v>-459100</v>
      </c>
      <c r="K132" s="2"/>
    </row>
    <row r="133" spans="2:11" ht="15" customHeight="1">
      <c r="B133" s="37"/>
      <c r="C133" s="88" t="s">
        <v>159</v>
      </c>
      <c r="D133" s="89"/>
      <c r="E133" s="12">
        <f>SUM(E134:E134)</f>
        <v>340000</v>
      </c>
      <c r="F133" s="12">
        <f>SUM(F134:F134)</f>
        <v>0</v>
      </c>
      <c r="G133" s="12">
        <f t="shared" si="82"/>
        <v>340000</v>
      </c>
      <c r="H133" s="12">
        <f>SUM(H134:H134)</f>
        <v>0</v>
      </c>
      <c r="I133" s="12">
        <f>SUM(I134:I134)</f>
        <v>0</v>
      </c>
      <c r="J133" s="12">
        <f t="shared" si="82"/>
        <v>-340000</v>
      </c>
      <c r="K133" s="2"/>
    </row>
    <row r="134" spans="2:11" ht="15" customHeight="1">
      <c r="B134" s="37"/>
      <c r="C134" s="38"/>
      <c r="D134" s="72" t="s">
        <v>159</v>
      </c>
      <c r="E134" s="12">
        <v>340000</v>
      </c>
      <c r="F134" s="12">
        <v>0</v>
      </c>
      <c r="G134" s="12">
        <f t="shared" ref="G134" si="85">E134+F134</f>
        <v>340000</v>
      </c>
      <c r="H134" s="12">
        <v>0</v>
      </c>
      <c r="I134" s="12">
        <v>0</v>
      </c>
      <c r="J134" s="12">
        <f t="shared" ref="J134" si="86">I134-E134</f>
        <v>-340000</v>
      </c>
      <c r="K134" s="2"/>
    </row>
    <row r="135" spans="2:11" ht="15" customHeight="1">
      <c r="B135" s="37"/>
      <c r="C135" s="163" t="s">
        <v>160</v>
      </c>
      <c r="D135" s="89"/>
      <c r="E135" s="12">
        <f>SUM(E136:E136)</f>
        <v>95000</v>
      </c>
      <c r="F135" s="12">
        <f>SUM(F136:F136)</f>
        <v>0</v>
      </c>
      <c r="G135" s="12">
        <f t="shared" si="82"/>
        <v>95000</v>
      </c>
      <c r="H135" s="12">
        <f>SUM(H136:H136)</f>
        <v>0</v>
      </c>
      <c r="I135" s="12">
        <f>SUM(I136:I136)</f>
        <v>0</v>
      </c>
      <c r="J135" s="12">
        <f t="shared" si="82"/>
        <v>-95000</v>
      </c>
      <c r="K135" s="2"/>
    </row>
    <row r="136" spans="2:11" ht="15" customHeight="1">
      <c r="B136" s="37"/>
      <c r="C136" s="38"/>
      <c r="D136" s="72" t="s">
        <v>160</v>
      </c>
      <c r="E136" s="12">
        <v>95000</v>
      </c>
      <c r="F136" s="12">
        <v>0</v>
      </c>
      <c r="G136" s="12">
        <f t="shared" ref="G136:G137" si="87">E136+F136</f>
        <v>95000</v>
      </c>
      <c r="H136" s="12">
        <v>0</v>
      </c>
      <c r="I136" s="12">
        <v>0</v>
      </c>
      <c r="J136" s="12">
        <f t="shared" ref="J136:J137" si="88">I136-E136</f>
        <v>-95000</v>
      </c>
      <c r="K136" s="2"/>
    </row>
    <row r="137" spans="2:11" ht="15" customHeight="1">
      <c r="B137" s="44"/>
      <c r="C137" s="94" t="s">
        <v>161</v>
      </c>
      <c r="D137" s="95"/>
      <c r="E137" s="28">
        <f>E138</f>
        <v>95000</v>
      </c>
      <c r="F137" s="28">
        <f>F138</f>
        <v>0</v>
      </c>
      <c r="G137" s="28">
        <f t="shared" si="87"/>
        <v>95000</v>
      </c>
      <c r="H137" s="28">
        <f>H138</f>
        <v>0</v>
      </c>
      <c r="I137" s="28">
        <f>I138</f>
        <v>0</v>
      </c>
      <c r="J137" s="28">
        <f t="shared" si="88"/>
        <v>-95000</v>
      </c>
      <c r="K137" s="2"/>
    </row>
    <row r="138" spans="2:11" ht="15" customHeight="1">
      <c r="B138" s="37"/>
      <c r="C138" s="88" t="s">
        <v>161</v>
      </c>
      <c r="D138" s="89"/>
      <c r="E138" s="12">
        <f>SUM(E139:E139)</f>
        <v>95000</v>
      </c>
      <c r="F138" s="12">
        <f>SUM(F139:F139)</f>
        <v>0</v>
      </c>
      <c r="G138" s="12">
        <f t="shared" ref="G138:J138" si="89">G139</f>
        <v>95000</v>
      </c>
      <c r="H138" s="12">
        <f>SUM(H139:H139)</f>
        <v>0</v>
      </c>
      <c r="I138" s="12">
        <f>SUM(I139:I139)</f>
        <v>0</v>
      </c>
      <c r="J138" s="12">
        <f t="shared" si="89"/>
        <v>-95000</v>
      </c>
      <c r="K138" s="2"/>
    </row>
    <row r="139" spans="2:11" ht="15" customHeight="1">
      <c r="B139" s="37"/>
      <c r="C139" s="38"/>
      <c r="D139" s="72" t="s">
        <v>87</v>
      </c>
      <c r="E139" s="12">
        <v>95000</v>
      </c>
      <c r="F139" s="12">
        <v>0</v>
      </c>
      <c r="G139" s="12">
        <f t="shared" ref="G139" si="90">E139+F139</f>
        <v>95000</v>
      </c>
      <c r="H139" s="12">
        <v>0</v>
      </c>
      <c r="I139" s="12">
        <v>0</v>
      </c>
      <c r="J139" s="12">
        <f t="shared" ref="J139" si="91">I139-E139</f>
        <v>-95000</v>
      </c>
      <c r="K139" s="2"/>
    </row>
    <row r="140" spans="2:11" ht="30" customHeight="1">
      <c r="B140" s="108" t="s">
        <v>42</v>
      </c>
      <c r="C140" s="109"/>
      <c r="D140" s="110"/>
      <c r="E140" s="32">
        <v>0</v>
      </c>
      <c r="F140" s="32">
        <v>0</v>
      </c>
      <c r="G140" s="51">
        <f t="shared" si="2"/>
        <v>0</v>
      </c>
      <c r="H140" s="32">
        <v>0</v>
      </c>
      <c r="I140" s="32">
        <v>0</v>
      </c>
      <c r="J140" s="32">
        <f t="shared" si="3"/>
        <v>0</v>
      </c>
      <c r="K140" s="2"/>
    </row>
    <row r="141" spans="2:11" ht="30" customHeight="1">
      <c r="B141" s="108" t="s">
        <v>43</v>
      </c>
      <c r="C141" s="109"/>
      <c r="D141" s="110"/>
      <c r="E141" s="34">
        <f>E142+E157+E165</f>
        <v>350049968</v>
      </c>
      <c r="F141" s="34">
        <f>F142+F157+F165</f>
        <v>-36977662.420000002</v>
      </c>
      <c r="G141" s="32">
        <f t="shared" si="2"/>
        <v>313072305.57999998</v>
      </c>
      <c r="H141" s="34">
        <f>H142+H157+H165</f>
        <v>260570483.93000001</v>
      </c>
      <c r="I141" s="34">
        <f>I142+I157+I165</f>
        <v>260570483.93000001</v>
      </c>
      <c r="J141" s="32">
        <f t="shared" si="3"/>
        <v>-89479484.069999993</v>
      </c>
      <c r="K141" s="2"/>
    </row>
    <row r="142" spans="2:11" ht="15" customHeight="1">
      <c r="B142" s="44"/>
      <c r="C142" s="94" t="s">
        <v>44</v>
      </c>
      <c r="D142" s="95"/>
      <c r="E142" s="28">
        <f>E143</f>
        <v>78593200</v>
      </c>
      <c r="F142" s="28">
        <f t="shared" ref="F142" si="92">F143</f>
        <v>21005457.640000001</v>
      </c>
      <c r="G142" s="28">
        <f t="shared" si="2"/>
        <v>99598657.640000001</v>
      </c>
      <c r="H142" s="28">
        <f>H143</f>
        <v>76662248.070000023</v>
      </c>
      <c r="I142" s="28">
        <f>I143</f>
        <v>76662248.070000023</v>
      </c>
      <c r="J142" s="28">
        <f t="shared" si="3"/>
        <v>-1930951.9299999774</v>
      </c>
      <c r="K142" s="2"/>
    </row>
    <row r="143" spans="2:11" ht="15" customHeight="1">
      <c r="B143" s="37"/>
      <c r="C143" s="88" t="s">
        <v>73</v>
      </c>
      <c r="D143" s="89"/>
      <c r="E143" s="12">
        <f>SUM(E144:E156)</f>
        <v>78593200</v>
      </c>
      <c r="F143" s="12">
        <f>SUM(F144:F156)</f>
        <v>21005457.640000001</v>
      </c>
      <c r="G143" s="12">
        <f t="shared" si="2"/>
        <v>99598657.640000001</v>
      </c>
      <c r="H143" s="12">
        <f>SUM(H144:H156)</f>
        <v>76662248.070000023</v>
      </c>
      <c r="I143" s="12">
        <f>SUM(I144:I156)</f>
        <v>76662248.070000023</v>
      </c>
      <c r="J143" s="12">
        <f t="shared" si="3"/>
        <v>-1930951.9299999774</v>
      </c>
      <c r="K143" s="2"/>
    </row>
    <row r="144" spans="2:11" ht="15" customHeight="1">
      <c r="B144" s="37"/>
      <c r="C144" s="40"/>
      <c r="D144" s="52" t="s">
        <v>162</v>
      </c>
      <c r="E144" s="12">
        <v>72498298</v>
      </c>
      <c r="F144" s="12">
        <v>0</v>
      </c>
      <c r="G144" s="12">
        <f t="shared" ref="G144:G167" si="93">E144+F144</f>
        <v>72498298</v>
      </c>
      <c r="H144" s="12">
        <v>51676437.960000001</v>
      </c>
      <c r="I144" s="12">
        <v>51676437.960000001</v>
      </c>
      <c r="J144" s="12">
        <f t="shared" ref="J144:J167" si="94">I144-E144</f>
        <v>-20821860.039999999</v>
      </c>
      <c r="K144" s="2"/>
    </row>
    <row r="145" spans="2:12" ht="15" customHeight="1">
      <c r="B145" s="37"/>
      <c r="C145" s="40"/>
      <c r="D145" s="52" t="s">
        <v>163</v>
      </c>
      <c r="E145" s="12">
        <v>0</v>
      </c>
      <c r="F145" s="12">
        <v>294502.63</v>
      </c>
      <c r="G145" s="12">
        <f t="shared" si="93"/>
        <v>294502.63</v>
      </c>
      <c r="H145" s="12">
        <v>294502.63</v>
      </c>
      <c r="I145" s="12">
        <v>294502.63</v>
      </c>
      <c r="J145" s="12">
        <f t="shared" si="94"/>
        <v>294502.63</v>
      </c>
      <c r="K145" s="2"/>
    </row>
    <row r="146" spans="2:12" ht="15" customHeight="1">
      <c r="B146" s="37"/>
      <c r="C146" s="40"/>
      <c r="D146" s="52" t="s">
        <v>74</v>
      </c>
      <c r="E146" s="12">
        <v>0</v>
      </c>
      <c r="F146" s="12">
        <v>58446.35</v>
      </c>
      <c r="G146" s="12">
        <f t="shared" si="93"/>
        <v>58446.35</v>
      </c>
      <c r="H146" s="12">
        <v>58446.35</v>
      </c>
      <c r="I146" s="12">
        <v>58446.35</v>
      </c>
      <c r="J146" s="12">
        <f t="shared" si="94"/>
        <v>58446.35</v>
      </c>
      <c r="K146" s="2"/>
    </row>
    <row r="147" spans="2:12" ht="15" customHeight="1">
      <c r="B147" s="37"/>
      <c r="C147" s="40"/>
      <c r="D147" s="52" t="s">
        <v>75</v>
      </c>
      <c r="E147" s="12">
        <v>0</v>
      </c>
      <c r="F147" s="12">
        <v>582236.77</v>
      </c>
      <c r="G147" s="12">
        <f t="shared" si="93"/>
        <v>582236.77</v>
      </c>
      <c r="H147" s="12">
        <v>582236.77</v>
      </c>
      <c r="I147" s="12">
        <v>582236.77</v>
      </c>
      <c r="J147" s="12">
        <f t="shared" si="94"/>
        <v>582236.77</v>
      </c>
      <c r="K147" s="2"/>
    </row>
    <row r="148" spans="2:12" ht="15" customHeight="1">
      <c r="B148" s="37"/>
      <c r="C148" s="40"/>
      <c r="D148" s="52" t="s">
        <v>164</v>
      </c>
      <c r="E148" s="12">
        <v>0</v>
      </c>
      <c r="F148" s="12">
        <v>2052528.87</v>
      </c>
      <c r="G148" s="12">
        <f t="shared" si="93"/>
        <v>2052528.87</v>
      </c>
      <c r="H148" s="12">
        <v>2052528.87</v>
      </c>
      <c r="I148" s="12">
        <v>2052528.87</v>
      </c>
      <c r="J148" s="12">
        <f t="shared" si="94"/>
        <v>2052528.87</v>
      </c>
      <c r="K148" s="2"/>
    </row>
    <row r="149" spans="2:12" ht="15" customHeight="1">
      <c r="B149" s="37"/>
      <c r="C149" s="40"/>
      <c r="D149" s="52" t="s">
        <v>76</v>
      </c>
      <c r="E149" s="12">
        <v>0</v>
      </c>
      <c r="F149" s="12">
        <v>137811.31</v>
      </c>
      <c r="G149" s="12">
        <f t="shared" si="93"/>
        <v>137811.31</v>
      </c>
      <c r="H149" s="12">
        <v>137811.31</v>
      </c>
      <c r="I149" s="12">
        <v>137811.31</v>
      </c>
      <c r="J149" s="12">
        <f t="shared" si="94"/>
        <v>137811.31</v>
      </c>
      <c r="K149" s="2"/>
    </row>
    <row r="150" spans="2:12" ht="15" customHeight="1">
      <c r="B150" s="37"/>
      <c r="C150" s="40"/>
      <c r="D150" s="52" t="s">
        <v>165</v>
      </c>
      <c r="E150" s="12">
        <v>0</v>
      </c>
      <c r="F150" s="12">
        <v>63305.64</v>
      </c>
      <c r="G150" s="12">
        <f t="shared" si="93"/>
        <v>63305.64</v>
      </c>
      <c r="H150" s="12">
        <v>63305.64</v>
      </c>
      <c r="I150" s="12">
        <v>63305.64</v>
      </c>
      <c r="J150" s="12">
        <f t="shared" si="94"/>
        <v>63305.64</v>
      </c>
      <c r="K150" s="2"/>
    </row>
    <row r="151" spans="2:12" ht="15" customHeight="1">
      <c r="B151" s="37"/>
      <c r="C151" s="74"/>
      <c r="D151" s="52" t="s">
        <v>166</v>
      </c>
      <c r="E151" s="12">
        <v>0</v>
      </c>
      <c r="F151" s="12">
        <v>8335679.4100000001</v>
      </c>
      <c r="G151" s="12">
        <f t="shared" si="93"/>
        <v>8335679.4100000001</v>
      </c>
      <c r="H151" s="12">
        <v>8335679.4100000001</v>
      </c>
      <c r="I151" s="12">
        <v>8335679.4100000001</v>
      </c>
      <c r="J151" s="12">
        <f t="shared" si="94"/>
        <v>8335679.4100000001</v>
      </c>
      <c r="K151" s="2"/>
    </row>
    <row r="152" spans="2:12" ht="15" customHeight="1">
      <c r="B152" s="37"/>
      <c r="C152" s="40"/>
      <c r="D152" s="52" t="s">
        <v>167</v>
      </c>
      <c r="E152" s="12">
        <v>0</v>
      </c>
      <c r="F152" s="12">
        <v>1336981.26</v>
      </c>
      <c r="G152" s="12">
        <f t="shared" si="93"/>
        <v>1336981.26</v>
      </c>
      <c r="H152" s="12">
        <v>1336981.26</v>
      </c>
      <c r="I152" s="12">
        <v>1336981.26</v>
      </c>
      <c r="J152" s="12">
        <f t="shared" si="94"/>
        <v>1336981.26</v>
      </c>
      <c r="K152" s="2"/>
    </row>
    <row r="153" spans="2:12" ht="31.5" customHeight="1">
      <c r="B153" s="37"/>
      <c r="C153" s="40"/>
      <c r="D153" s="52" t="s">
        <v>168</v>
      </c>
      <c r="E153" s="12">
        <v>0</v>
      </c>
      <c r="F153" s="12">
        <v>1039027.31</v>
      </c>
      <c r="G153" s="12">
        <f t="shared" si="93"/>
        <v>1039027.31</v>
      </c>
      <c r="H153" s="12">
        <v>1039027.31</v>
      </c>
      <c r="I153" s="12">
        <v>1039027.31</v>
      </c>
      <c r="J153" s="12">
        <f t="shared" si="94"/>
        <v>1039027.31</v>
      </c>
      <c r="K153" s="2"/>
    </row>
    <row r="154" spans="2:12" ht="30.75" customHeight="1">
      <c r="B154" s="37"/>
      <c r="C154" s="40"/>
      <c r="D154" s="52" t="s">
        <v>169</v>
      </c>
      <c r="E154" s="12">
        <v>6094902</v>
      </c>
      <c r="F154" s="12">
        <v>0</v>
      </c>
      <c r="G154" s="12">
        <f t="shared" si="93"/>
        <v>6094902</v>
      </c>
      <c r="H154" s="12">
        <v>3980352.47</v>
      </c>
      <c r="I154" s="12">
        <v>3980352.47</v>
      </c>
      <c r="J154" s="12">
        <f t="shared" si="94"/>
        <v>-2114549.5299999998</v>
      </c>
      <c r="K154" s="2"/>
    </row>
    <row r="155" spans="2:12" ht="15" customHeight="1">
      <c r="B155" s="37"/>
      <c r="C155" s="40"/>
      <c r="D155" s="52" t="s">
        <v>170</v>
      </c>
      <c r="E155" s="12">
        <v>0</v>
      </c>
      <c r="F155" s="12">
        <v>7102460</v>
      </c>
      <c r="G155" s="12">
        <f t="shared" si="93"/>
        <v>7102460</v>
      </c>
      <c r="H155" s="12">
        <v>7102460</v>
      </c>
      <c r="I155" s="12">
        <v>7102460</v>
      </c>
      <c r="J155" s="12">
        <f t="shared" si="94"/>
        <v>7102460</v>
      </c>
      <c r="K155" s="2"/>
    </row>
    <row r="156" spans="2:12" ht="25.5">
      <c r="B156" s="37"/>
      <c r="C156" s="40"/>
      <c r="D156" s="52" t="s">
        <v>171</v>
      </c>
      <c r="E156" s="12">
        <v>0</v>
      </c>
      <c r="F156" s="12">
        <v>2478.09</v>
      </c>
      <c r="G156" s="12">
        <f t="shared" si="93"/>
        <v>2478.09</v>
      </c>
      <c r="H156" s="12">
        <v>2478.09</v>
      </c>
      <c r="I156" s="12">
        <v>2478.09</v>
      </c>
      <c r="J156" s="12">
        <f t="shared" si="94"/>
        <v>2478.09</v>
      </c>
      <c r="K156" s="2"/>
    </row>
    <row r="157" spans="2:12" ht="15" customHeight="1">
      <c r="B157" s="44"/>
      <c r="C157" s="94" t="s">
        <v>45</v>
      </c>
      <c r="D157" s="95"/>
      <c r="E157" s="28">
        <f>E158</f>
        <v>271456768</v>
      </c>
      <c r="F157" s="28">
        <f>F158</f>
        <v>-57983120.060000002</v>
      </c>
      <c r="G157" s="28">
        <f t="shared" si="93"/>
        <v>213473647.94</v>
      </c>
      <c r="H157" s="28">
        <f>H158</f>
        <v>183908235.85999998</v>
      </c>
      <c r="I157" s="28">
        <f>I158</f>
        <v>183908235.85999998</v>
      </c>
      <c r="J157" s="28">
        <f t="shared" si="94"/>
        <v>-87548532.140000015</v>
      </c>
      <c r="K157" s="2"/>
    </row>
    <row r="158" spans="2:12" s="6" customFormat="1" ht="15" customHeight="1">
      <c r="B158" s="43"/>
      <c r="C158" s="100" t="s">
        <v>45</v>
      </c>
      <c r="D158" s="101"/>
      <c r="E158" s="32">
        <f>E159+E162</f>
        <v>271456768</v>
      </c>
      <c r="F158" s="32">
        <f>F159+F162</f>
        <v>-57983120.060000002</v>
      </c>
      <c r="G158" s="32">
        <f t="shared" si="93"/>
        <v>213473647.94</v>
      </c>
      <c r="H158" s="32">
        <f>H159+H162</f>
        <v>183908235.85999998</v>
      </c>
      <c r="I158" s="32">
        <f>I159+I162</f>
        <v>183908235.85999998</v>
      </c>
      <c r="J158" s="32">
        <f t="shared" si="94"/>
        <v>-87548532.140000015</v>
      </c>
      <c r="K158" s="5"/>
      <c r="L158" s="30"/>
    </row>
    <row r="159" spans="2:12" ht="15" customHeight="1">
      <c r="B159" s="37"/>
      <c r="C159" s="40"/>
      <c r="D159" s="45" t="s">
        <v>20</v>
      </c>
      <c r="E159" s="32">
        <f>SUM(E160:E161)</f>
        <v>218614994</v>
      </c>
      <c r="F159" s="32">
        <f>SUM(F160:F161)</f>
        <v>-61353810.109999999</v>
      </c>
      <c r="G159" s="32">
        <f t="shared" si="93"/>
        <v>157261183.88999999</v>
      </c>
      <c r="H159" s="32">
        <f>SUM(H160:H161)</f>
        <v>141746319.94999999</v>
      </c>
      <c r="I159" s="32">
        <f>SUM(I160:I161)</f>
        <v>141746319.94999999</v>
      </c>
      <c r="J159" s="32">
        <f t="shared" si="94"/>
        <v>-76868674.050000012</v>
      </c>
      <c r="K159" s="2"/>
    </row>
    <row r="160" spans="2:12" ht="15" customHeight="1">
      <c r="B160" s="37"/>
      <c r="C160" s="40"/>
      <c r="D160" s="52" t="s">
        <v>77</v>
      </c>
      <c r="E160" s="12">
        <v>218614994</v>
      </c>
      <c r="F160" s="12">
        <v>-61524813</v>
      </c>
      <c r="G160" s="12">
        <f t="shared" si="93"/>
        <v>157090181</v>
      </c>
      <c r="H160" s="12">
        <v>141575317.06</v>
      </c>
      <c r="I160" s="12">
        <v>141575317.06</v>
      </c>
      <c r="J160" s="12">
        <f t="shared" si="94"/>
        <v>-77039676.939999998</v>
      </c>
      <c r="K160" s="2"/>
    </row>
    <row r="161" spans="2:14" ht="15" customHeight="1">
      <c r="B161" s="37"/>
      <c r="C161" s="40"/>
      <c r="D161" s="52" t="s">
        <v>172</v>
      </c>
      <c r="E161" s="12">
        <v>0</v>
      </c>
      <c r="F161" s="12">
        <v>171002.89</v>
      </c>
      <c r="G161" s="12">
        <f t="shared" si="93"/>
        <v>171002.89</v>
      </c>
      <c r="H161" s="12">
        <v>171002.89</v>
      </c>
      <c r="I161" s="12">
        <v>171002.89</v>
      </c>
      <c r="J161" s="12">
        <f t="shared" si="94"/>
        <v>171002.89</v>
      </c>
      <c r="K161" s="2"/>
    </row>
    <row r="162" spans="2:14" s="6" customFormat="1" ht="15" customHeight="1">
      <c r="B162" s="43"/>
      <c r="C162" s="40"/>
      <c r="D162" s="45" t="s">
        <v>21</v>
      </c>
      <c r="E162" s="32">
        <f>SUM(E163:E164)</f>
        <v>52841774</v>
      </c>
      <c r="F162" s="32">
        <f>SUM(F163:F164)</f>
        <v>3370690.0500000003</v>
      </c>
      <c r="G162" s="32">
        <f t="shared" si="93"/>
        <v>56212464.049999997</v>
      </c>
      <c r="H162" s="32">
        <f>SUM(H163:H164)</f>
        <v>42161915.910000004</v>
      </c>
      <c r="I162" s="32">
        <f>SUM(I163:I164)</f>
        <v>42161915.910000004</v>
      </c>
      <c r="J162" s="32">
        <f t="shared" si="94"/>
        <v>-10679858.089999996</v>
      </c>
      <c r="K162" s="5"/>
      <c r="L162" s="30"/>
    </row>
    <row r="163" spans="2:14" ht="15" customHeight="1">
      <c r="B163" s="37"/>
      <c r="C163" s="40"/>
      <c r="D163" s="52" t="s">
        <v>21</v>
      </c>
      <c r="E163" s="12">
        <v>52841774</v>
      </c>
      <c r="F163" s="12">
        <v>3360418.41</v>
      </c>
      <c r="G163" s="12">
        <f t="shared" si="93"/>
        <v>56202192.409999996</v>
      </c>
      <c r="H163" s="12">
        <v>42151644.270000003</v>
      </c>
      <c r="I163" s="12">
        <v>42151644.270000003</v>
      </c>
      <c r="J163" s="12">
        <f t="shared" si="94"/>
        <v>-10690129.729999997</v>
      </c>
      <c r="K163" s="2"/>
    </row>
    <row r="164" spans="2:14" ht="32.25" customHeight="1">
      <c r="B164" s="37"/>
      <c r="C164" s="40"/>
      <c r="D164" s="52" t="s">
        <v>173</v>
      </c>
      <c r="E164" s="12">
        <v>0</v>
      </c>
      <c r="F164" s="12">
        <v>10271.64</v>
      </c>
      <c r="G164" s="12">
        <f t="shared" si="93"/>
        <v>10271.64</v>
      </c>
      <c r="H164" s="12">
        <v>10271.64</v>
      </c>
      <c r="I164" s="12">
        <v>10271.64</v>
      </c>
      <c r="J164" s="12">
        <f t="shared" si="94"/>
        <v>10271.64</v>
      </c>
      <c r="K164" s="2"/>
    </row>
    <row r="165" spans="2:14" ht="15" customHeight="1">
      <c r="B165" s="44"/>
      <c r="C165" s="94" t="s">
        <v>46</v>
      </c>
      <c r="D165" s="95"/>
      <c r="E165" s="28">
        <v>0</v>
      </c>
      <c r="F165" s="28">
        <v>0</v>
      </c>
      <c r="G165" s="32">
        <f t="shared" si="93"/>
        <v>0</v>
      </c>
      <c r="H165" s="28">
        <v>0</v>
      </c>
      <c r="I165" s="28">
        <v>0</v>
      </c>
      <c r="J165" s="32">
        <f t="shared" si="94"/>
        <v>0</v>
      </c>
      <c r="K165" s="2"/>
    </row>
    <row r="166" spans="2:14" ht="30" customHeight="1">
      <c r="B166" s="108" t="s">
        <v>47</v>
      </c>
      <c r="C166" s="109"/>
      <c r="D166" s="110"/>
      <c r="E166" s="34">
        <v>0</v>
      </c>
      <c r="F166" s="34">
        <v>0</v>
      </c>
      <c r="G166" s="32">
        <f t="shared" si="93"/>
        <v>0</v>
      </c>
      <c r="H166" s="34">
        <v>0</v>
      </c>
      <c r="I166" s="34">
        <v>0</v>
      </c>
      <c r="J166" s="32">
        <f t="shared" si="94"/>
        <v>0</v>
      </c>
      <c r="K166" s="2"/>
      <c r="M166" s="29"/>
      <c r="N166" s="29"/>
    </row>
    <row r="167" spans="2:14" ht="30" customHeight="1">
      <c r="B167" s="108" t="s">
        <v>48</v>
      </c>
      <c r="C167" s="109"/>
      <c r="D167" s="110"/>
      <c r="E167" s="34">
        <v>0</v>
      </c>
      <c r="F167" s="34">
        <v>0</v>
      </c>
      <c r="G167" s="32">
        <f t="shared" si="93"/>
        <v>0</v>
      </c>
      <c r="H167" s="34">
        <v>0</v>
      </c>
      <c r="I167" s="34">
        <v>0</v>
      </c>
      <c r="J167" s="32">
        <f t="shared" si="94"/>
        <v>0</v>
      </c>
      <c r="K167" s="2"/>
      <c r="M167" s="29"/>
      <c r="N167" s="29"/>
    </row>
    <row r="168" spans="2:14" ht="21" customHeight="1">
      <c r="B168" s="62"/>
      <c r="C168" s="111" t="s">
        <v>14</v>
      </c>
      <c r="D168" s="112"/>
      <c r="E168" s="63">
        <f>E10+E33+E34+E35+E104+E124+E140+E141+E166+E167</f>
        <v>364706464</v>
      </c>
      <c r="F168" s="63">
        <f>F10+F33+F34+F35+F104+F124+F140+F141+F166+F167</f>
        <v>-33330040.48</v>
      </c>
      <c r="G168" s="63">
        <f>E168+F168</f>
        <v>331376423.51999998</v>
      </c>
      <c r="H168" s="63">
        <f>H10+H33+H34+H35+H104+H124+H140+H141+H166+H167</f>
        <v>272544606.47000003</v>
      </c>
      <c r="I168" s="63">
        <f>I10+I33+I34+I35+I104+I124+I140+I141+I166+I167</f>
        <v>272544606.47000003</v>
      </c>
      <c r="J168" s="102">
        <f>I168-E168</f>
        <v>-92161857.529999971</v>
      </c>
      <c r="K168" s="2"/>
      <c r="M168" s="29"/>
      <c r="N168" s="29"/>
    </row>
    <row r="169" spans="2:14" ht="16.5" customHeight="1">
      <c r="B169" s="164"/>
      <c r="C169" s="26"/>
      <c r="D169" s="26"/>
      <c r="E169" s="27"/>
      <c r="F169" s="27"/>
      <c r="G169" s="27"/>
      <c r="H169" s="104" t="s">
        <v>15</v>
      </c>
      <c r="I169" s="105"/>
      <c r="J169" s="103"/>
      <c r="K169" s="2"/>
      <c r="M169" s="29"/>
      <c r="N169" s="29"/>
    </row>
    <row r="170" spans="2:14" ht="15" customHeight="1">
      <c r="B170" s="118" t="s">
        <v>16</v>
      </c>
      <c r="C170" s="119"/>
      <c r="D170" s="120"/>
      <c r="E170" s="145" t="s">
        <v>2</v>
      </c>
      <c r="F170" s="146"/>
      <c r="G170" s="146"/>
      <c r="H170" s="146"/>
      <c r="I170" s="147"/>
      <c r="J170" s="130" t="s">
        <v>3</v>
      </c>
      <c r="K170" s="2"/>
    </row>
    <row r="171" spans="2:14" ht="30">
      <c r="B171" s="121"/>
      <c r="C171" s="122"/>
      <c r="D171" s="123"/>
      <c r="E171" s="59" t="s">
        <v>4</v>
      </c>
      <c r="F171" s="60" t="s">
        <v>17</v>
      </c>
      <c r="G171" s="59" t="s">
        <v>6</v>
      </c>
      <c r="H171" s="59" t="s">
        <v>7</v>
      </c>
      <c r="I171" s="59" t="s">
        <v>8</v>
      </c>
      <c r="J171" s="130"/>
      <c r="K171" s="2"/>
    </row>
    <row r="172" spans="2:14" ht="15" customHeight="1">
      <c r="B172" s="124"/>
      <c r="C172" s="125"/>
      <c r="D172" s="126"/>
      <c r="E172" s="59" t="s">
        <v>18</v>
      </c>
      <c r="F172" s="59" t="s">
        <v>9</v>
      </c>
      <c r="G172" s="59" t="s">
        <v>10</v>
      </c>
      <c r="H172" s="59" t="s">
        <v>11</v>
      </c>
      <c r="I172" s="59" t="s">
        <v>12</v>
      </c>
      <c r="J172" s="59" t="s">
        <v>13</v>
      </c>
      <c r="K172" s="2"/>
    </row>
    <row r="173" spans="2:14" ht="37.5" customHeight="1">
      <c r="B173" s="148" t="s">
        <v>50</v>
      </c>
      <c r="C173" s="149"/>
      <c r="D173" s="150"/>
      <c r="E173" s="10"/>
      <c r="F173" s="10"/>
      <c r="G173" s="10"/>
      <c r="H173" s="10"/>
      <c r="I173" s="10"/>
      <c r="J173" s="10"/>
      <c r="K173" s="2"/>
    </row>
    <row r="174" spans="2:14" ht="30.75" customHeight="1">
      <c r="B174" s="57"/>
      <c r="C174" s="92" t="s">
        <v>49</v>
      </c>
      <c r="D174" s="93"/>
      <c r="E174" s="53">
        <f>E175+E178+E185+E188+E191+E194</f>
        <v>1486615</v>
      </c>
      <c r="F174" s="53">
        <f>F175+F178+F185+F188+F191+F194</f>
        <v>645147.95000000007</v>
      </c>
      <c r="G174" s="54">
        <f>E174+F174</f>
        <v>2131762.9500000002</v>
      </c>
      <c r="H174" s="53">
        <f>H175+H178+H185+H188+H191+H194</f>
        <v>2098666.5300000003</v>
      </c>
      <c r="I174" s="53">
        <f>I175+I178+I185+I188+I191+I194</f>
        <v>2098666.5300000003</v>
      </c>
      <c r="J174" s="54">
        <f>I174-E174</f>
        <v>612051.53000000026</v>
      </c>
      <c r="K174" s="2"/>
    </row>
    <row r="175" spans="2:14" ht="15" customHeight="1">
      <c r="B175" s="70"/>
      <c r="C175" s="94" t="s">
        <v>82</v>
      </c>
      <c r="D175" s="95"/>
      <c r="E175" s="33">
        <f>E176</f>
        <v>0</v>
      </c>
      <c r="F175" s="33">
        <f>F176</f>
        <v>226.5</v>
      </c>
      <c r="G175" s="28">
        <f t="shared" ref="G175:G196" si="95">E175+F175</f>
        <v>226.5</v>
      </c>
      <c r="H175" s="33">
        <f>H176</f>
        <v>226.5</v>
      </c>
      <c r="I175" s="33">
        <f>I176</f>
        <v>226.5</v>
      </c>
      <c r="J175" s="28">
        <f t="shared" ref="J175:J194" si="96">I175-E175</f>
        <v>226.5</v>
      </c>
      <c r="K175" s="2"/>
    </row>
    <row r="176" spans="2:14" ht="15" customHeight="1">
      <c r="B176" s="37"/>
      <c r="C176" s="88" t="s">
        <v>83</v>
      </c>
      <c r="D176" s="89"/>
      <c r="E176" s="11">
        <f>SUM(E177:E177)</f>
        <v>0</v>
      </c>
      <c r="F176" s="11">
        <f>SUM(F177:F177)</f>
        <v>226.5</v>
      </c>
      <c r="G176" s="12">
        <f t="shared" si="95"/>
        <v>226.5</v>
      </c>
      <c r="H176" s="11">
        <f>SUM(H177:H177)</f>
        <v>226.5</v>
      </c>
      <c r="I176" s="11">
        <f>SUM(I177:I177)</f>
        <v>226.5</v>
      </c>
      <c r="J176" s="12">
        <f t="shared" si="96"/>
        <v>226.5</v>
      </c>
      <c r="K176" s="2"/>
    </row>
    <row r="177" spans="2:11" ht="15" customHeight="1">
      <c r="B177" s="37"/>
      <c r="C177" s="38"/>
      <c r="D177" s="72" t="s">
        <v>84</v>
      </c>
      <c r="E177" s="11">
        <v>0</v>
      </c>
      <c r="F177" s="11">
        <v>226.5</v>
      </c>
      <c r="G177" s="12">
        <f t="shared" si="95"/>
        <v>226.5</v>
      </c>
      <c r="H177" s="11">
        <v>226.5</v>
      </c>
      <c r="I177" s="11">
        <v>226.5</v>
      </c>
      <c r="J177" s="12">
        <f t="shared" si="96"/>
        <v>226.5</v>
      </c>
      <c r="K177" s="2"/>
    </row>
    <row r="178" spans="2:11" ht="15" customHeight="1">
      <c r="B178" s="70"/>
      <c r="C178" s="94" t="s">
        <v>26</v>
      </c>
      <c r="D178" s="95"/>
      <c r="E178" s="33">
        <f>E179</f>
        <v>1264657</v>
      </c>
      <c r="F178" s="33">
        <f>F179</f>
        <v>155762.09000000003</v>
      </c>
      <c r="G178" s="28">
        <f t="shared" si="95"/>
        <v>1420419.09</v>
      </c>
      <c r="H178" s="33">
        <f>H179</f>
        <v>1420419.09</v>
      </c>
      <c r="I178" s="33">
        <f>I179</f>
        <v>1420419.09</v>
      </c>
      <c r="J178" s="28">
        <f t="shared" si="96"/>
        <v>155762.09000000008</v>
      </c>
      <c r="K178" s="2"/>
    </row>
    <row r="179" spans="2:11" ht="15" customHeight="1">
      <c r="B179" s="37"/>
      <c r="C179" s="88" t="s">
        <v>52</v>
      </c>
      <c r="D179" s="89"/>
      <c r="E179" s="11">
        <f>SUM(E180:E184)</f>
        <v>1264657</v>
      </c>
      <c r="F179" s="11">
        <f>SUM(F180:F184)</f>
        <v>155762.09000000003</v>
      </c>
      <c r="G179" s="12">
        <f t="shared" si="95"/>
        <v>1420419.09</v>
      </c>
      <c r="H179" s="11">
        <f>SUM(H180:H184)</f>
        <v>1420419.09</v>
      </c>
      <c r="I179" s="11">
        <f>SUM(I180:I184)</f>
        <v>1420419.09</v>
      </c>
      <c r="J179" s="12">
        <f t="shared" si="96"/>
        <v>155762.09000000008</v>
      </c>
      <c r="K179" s="2"/>
    </row>
    <row r="180" spans="2:11" ht="15" customHeight="1">
      <c r="B180" s="37"/>
      <c r="C180" s="38"/>
      <c r="D180" s="72" t="s">
        <v>53</v>
      </c>
      <c r="E180" s="11">
        <v>76000</v>
      </c>
      <c r="F180" s="11">
        <v>18049.189999999999</v>
      </c>
      <c r="G180" s="12">
        <f t="shared" si="95"/>
        <v>94049.19</v>
      </c>
      <c r="H180" s="11">
        <v>94049.19</v>
      </c>
      <c r="I180" s="11">
        <v>94049.19</v>
      </c>
      <c r="J180" s="12">
        <f t="shared" si="96"/>
        <v>18049.190000000002</v>
      </c>
      <c r="K180" s="2"/>
    </row>
    <row r="181" spans="2:11" ht="15" customHeight="1">
      <c r="B181" s="37"/>
      <c r="C181" s="38"/>
      <c r="D181" s="72" t="s">
        <v>85</v>
      </c>
      <c r="E181" s="11">
        <v>0</v>
      </c>
      <c r="F181" s="11">
        <v>31254.25</v>
      </c>
      <c r="G181" s="12">
        <f t="shared" si="95"/>
        <v>31254.25</v>
      </c>
      <c r="H181" s="11">
        <v>31254.25</v>
      </c>
      <c r="I181" s="11">
        <v>31254.25</v>
      </c>
      <c r="J181" s="12">
        <f t="shared" si="96"/>
        <v>31254.25</v>
      </c>
      <c r="K181" s="2"/>
    </row>
    <row r="182" spans="2:11">
      <c r="B182" s="37"/>
      <c r="C182" s="38"/>
      <c r="D182" s="72" t="s">
        <v>27</v>
      </c>
      <c r="E182" s="11">
        <v>95800</v>
      </c>
      <c r="F182" s="11">
        <v>13234.87</v>
      </c>
      <c r="G182" s="12">
        <f t="shared" si="95"/>
        <v>109034.87</v>
      </c>
      <c r="H182" s="11">
        <v>109034.87</v>
      </c>
      <c r="I182" s="11">
        <v>109034.87</v>
      </c>
      <c r="J182" s="12">
        <f t="shared" si="96"/>
        <v>13234.869999999995</v>
      </c>
      <c r="K182" s="2"/>
    </row>
    <row r="183" spans="2:11">
      <c r="B183" s="37"/>
      <c r="C183" s="38"/>
      <c r="D183" s="72" t="s">
        <v>28</v>
      </c>
      <c r="E183" s="11">
        <v>1092857</v>
      </c>
      <c r="F183" s="11">
        <v>84513.02</v>
      </c>
      <c r="G183" s="12">
        <f t="shared" si="95"/>
        <v>1177370.02</v>
      </c>
      <c r="H183" s="11">
        <v>1177370.02</v>
      </c>
      <c r="I183" s="11">
        <v>1177370.02</v>
      </c>
      <c r="J183" s="12">
        <f t="shared" si="96"/>
        <v>84513.020000000019</v>
      </c>
      <c r="K183" s="2"/>
    </row>
    <row r="184" spans="2:11" ht="31.5" customHeight="1">
      <c r="B184" s="37"/>
      <c r="C184" s="38"/>
      <c r="D184" s="72" t="s">
        <v>86</v>
      </c>
      <c r="E184" s="11">
        <v>0</v>
      </c>
      <c r="F184" s="11">
        <v>8710.76</v>
      </c>
      <c r="G184" s="12">
        <f t="shared" si="95"/>
        <v>8710.76</v>
      </c>
      <c r="H184" s="11">
        <v>8710.76</v>
      </c>
      <c r="I184" s="11">
        <v>8710.76</v>
      </c>
      <c r="J184" s="12">
        <f t="shared" si="96"/>
        <v>8710.76</v>
      </c>
      <c r="K184" s="2"/>
    </row>
    <row r="185" spans="2:11" ht="15" customHeight="1">
      <c r="B185" s="70"/>
      <c r="C185" s="94" t="s">
        <v>54</v>
      </c>
      <c r="D185" s="95"/>
      <c r="E185" s="33">
        <f>E186</f>
        <v>122800</v>
      </c>
      <c r="F185" s="33">
        <f>F186</f>
        <v>426208.27</v>
      </c>
      <c r="G185" s="28">
        <f t="shared" si="95"/>
        <v>549008.27</v>
      </c>
      <c r="H185" s="33">
        <f>H186</f>
        <v>549008.27</v>
      </c>
      <c r="I185" s="33">
        <f>I186</f>
        <v>549008.27</v>
      </c>
      <c r="J185" s="28">
        <f t="shared" si="96"/>
        <v>426208.27</v>
      </c>
      <c r="K185" s="2"/>
    </row>
    <row r="186" spans="2:11" ht="15" customHeight="1">
      <c r="B186" s="37"/>
      <c r="C186" s="88" t="s">
        <v>55</v>
      </c>
      <c r="D186" s="89"/>
      <c r="E186" s="11">
        <f>SUM(E187:E187)</f>
        <v>122800</v>
      </c>
      <c r="F186" s="11">
        <f>SUM(F187:F187)</f>
        <v>426208.27</v>
      </c>
      <c r="G186" s="12">
        <f t="shared" si="95"/>
        <v>549008.27</v>
      </c>
      <c r="H186" s="11">
        <f>SUM(H187:H187)</f>
        <v>549008.27</v>
      </c>
      <c r="I186" s="11">
        <f>SUM(I187:I187)</f>
        <v>549008.27</v>
      </c>
      <c r="J186" s="12">
        <f t="shared" si="96"/>
        <v>426208.27</v>
      </c>
      <c r="K186" s="2"/>
    </row>
    <row r="187" spans="2:11" ht="15" customHeight="1">
      <c r="B187" s="37"/>
      <c r="C187" s="38"/>
      <c r="D187" s="72" t="s">
        <v>55</v>
      </c>
      <c r="E187" s="11">
        <v>122800</v>
      </c>
      <c r="F187" s="11">
        <v>426208.27</v>
      </c>
      <c r="G187" s="12">
        <f t="shared" si="95"/>
        <v>549008.27</v>
      </c>
      <c r="H187" s="11">
        <v>549008.27</v>
      </c>
      <c r="I187" s="11">
        <v>549008.27</v>
      </c>
      <c r="J187" s="12">
        <f t="shared" si="96"/>
        <v>426208.27</v>
      </c>
      <c r="K187" s="2"/>
    </row>
    <row r="188" spans="2:11" ht="15" customHeight="1">
      <c r="B188" s="70"/>
      <c r="C188" s="94" t="s">
        <v>56</v>
      </c>
      <c r="D188" s="95"/>
      <c r="E188" s="33">
        <f>E189</f>
        <v>99158</v>
      </c>
      <c r="F188" s="33">
        <f>F189</f>
        <v>0</v>
      </c>
      <c r="G188" s="28">
        <f t="shared" si="95"/>
        <v>99158</v>
      </c>
      <c r="H188" s="33">
        <f>H189</f>
        <v>66061.58</v>
      </c>
      <c r="I188" s="33">
        <f>I189</f>
        <v>66061.58</v>
      </c>
      <c r="J188" s="28">
        <f t="shared" si="96"/>
        <v>-33096.42</v>
      </c>
      <c r="K188" s="2"/>
    </row>
    <row r="189" spans="2:11" ht="15" customHeight="1">
      <c r="B189" s="37"/>
      <c r="C189" s="88" t="s">
        <v>87</v>
      </c>
      <c r="D189" s="89"/>
      <c r="E189" s="11">
        <f>SUM(E190:E190)</f>
        <v>99158</v>
      </c>
      <c r="F189" s="11">
        <f>SUM(F190:F190)</f>
        <v>0</v>
      </c>
      <c r="G189" s="12">
        <f t="shared" si="95"/>
        <v>99158</v>
      </c>
      <c r="H189" s="11">
        <f>SUM(H190:H190)</f>
        <v>66061.58</v>
      </c>
      <c r="I189" s="11">
        <f>SUM(I190:I190)</f>
        <v>66061.58</v>
      </c>
      <c r="J189" s="12">
        <f t="shared" si="96"/>
        <v>-33096.42</v>
      </c>
      <c r="K189" s="2"/>
    </row>
    <row r="190" spans="2:11" ht="15" customHeight="1">
      <c r="B190" s="37"/>
      <c r="C190" s="38"/>
      <c r="D190" s="72" t="s">
        <v>88</v>
      </c>
      <c r="E190" s="11">
        <v>99158</v>
      </c>
      <c r="F190" s="11">
        <v>0</v>
      </c>
      <c r="G190" s="12">
        <f t="shared" si="95"/>
        <v>99158</v>
      </c>
      <c r="H190" s="11">
        <v>66061.58</v>
      </c>
      <c r="I190" s="11">
        <v>66061.58</v>
      </c>
      <c r="J190" s="12">
        <f t="shared" si="96"/>
        <v>-33096.42</v>
      </c>
      <c r="K190" s="2"/>
    </row>
    <row r="191" spans="2:11" ht="15" customHeight="1">
      <c r="B191" s="70"/>
      <c r="C191" s="94" t="s">
        <v>89</v>
      </c>
      <c r="D191" s="95"/>
      <c r="E191" s="33">
        <f>E192</f>
        <v>0</v>
      </c>
      <c r="F191" s="33">
        <f>F192</f>
        <v>25389.58</v>
      </c>
      <c r="G191" s="28">
        <f t="shared" si="95"/>
        <v>25389.58</v>
      </c>
      <c r="H191" s="33">
        <f>H192</f>
        <v>25389.58</v>
      </c>
      <c r="I191" s="33">
        <f>I192</f>
        <v>25389.58</v>
      </c>
      <c r="J191" s="28">
        <f t="shared" si="96"/>
        <v>25389.58</v>
      </c>
      <c r="K191" s="2"/>
    </row>
    <row r="192" spans="2:11" ht="15" customHeight="1">
      <c r="B192" s="37"/>
      <c r="C192" s="88" t="s">
        <v>90</v>
      </c>
      <c r="D192" s="89"/>
      <c r="E192" s="11">
        <f>SUM(E193:E193)</f>
        <v>0</v>
      </c>
      <c r="F192" s="11">
        <f>SUM(F193:F193)</f>
        <v>25389.58</v>
      </c>
      <c r="G192" s="12">
        <f t="shared" si="95"/>
        <v>25389.58</v>
      </c>
      <c r="H192" s="11">
        <f>SUM(H193:H193)</f>
        <v>25389.58</v>
      </c>
      <c r="I192" s="11">
        <f>SUM(I193:I193)</f>
        <v>25389.58</v>
      </c>
      <c r="J192" s="12">
        <f t="shared" si="96"/>
        <v>25389.58</v>
      </c>
      <c r="K192" s="2"/>
    </row>
    <row r="193" spans="2:11" ht="15" customHeight="1">
      <c r="B193" s="37"/>
      <c r="C193" s="38"/>
      <c r="D193" s="72" t="s">
        <v>91</v>
      </c>
      <c r="E193" s="11">
        <v>0</v>
      </c>
      <c r="F193" s="11">
        <v>25389.58</v>
      </c>
      <c r="G193" s="12">
        <f t="shared" si="95"/>
        <v>25389.58</v>
      </c>
      <c r="H193" s="11">
        <v>25389.58</v>
      </c>
      <c r="I193" s="11">
        <v>25389.58</v>
      </c>
      <c r="J193" s="12">
        <f t="shared" si="96"/>
        <v>25389.58</v>
      </c>
      <c r="K193" s="2"/>
    </row>
    <row r="194" spans="2:11" ht="28.5" customHeight="1">
      <c r="B194" s="44"/>
      <c r="C194" s="106" t="s">
        <v>29</v>
      </c>
      <c r="D194" s="107"/>
      <c r="E194" s="33">
        <f>E195</f>
        <v>0</v>
      </c>
      <c r="F194" s="33">
        <f>F195</f>
        <v>37561.51</v>
      </c>
      <c r="G194" s="28">
        <f t="shared" si="95"/>
        <v>37561.51</v>
      </c>
      <c r="H194" s="33">
        <f>H195</f>
        <v>37561.51</v>
      </c>
      <c r="I194" s="33">
        <f>I195</f>
        <v>37561.51</v>
      </c>
      <c r="J194" s="28">
        <f t="shared" si="96"/>
        <v>37561.51</v>
      </c>
      <c r="K194" s="2"/>
    </row>
    <row r="195" spans="2:11" ht="15" customHeight="1">
      <c r="B195" s="37"/>
      <c r="C195" s="88" t="s">
        <v>92</v>
      </c>
      <c r="D195" s="89"/>
      <c r="E195" s="11">
        <f>SUM(E196)</f>
        <v>0</v>
      </c>
      <c r="F195" s="11">
        <f t="shared" ref="F195:I195" si="97">SUM(F196)</f>
        <v>37561.51</v>
      </c>
      <c r="G195" s="50">
        <f t="shared" si="95"/>
        <v>37561.51</v>
      </c>
      <c r="H195" s="11">
        <f t="shared" si="97"/>
        <v>37561.51</v>
      </c>
      <c r="I195" s="11">
        <f t="shared" si="97"/>
        <v>37561.51</v>
      </c>
      <c r="J195" s="11">
        <f>I195-E195</f>
        <v>37561.51</v>
      </c>
      <c r="K195" s="2"/>
    </row>
    <row r="196" spans="2:11" ht="15" customHeight="1">
      <c r="B196" s="37"/>
      <c r="C196" s="38"/>
      <c r="D196" s="72" t="s">
        <v>93</v>
      </c>
      <c r="E196" s="11">
        <v>0</v>
      </c>
      <c r="F196" s="11">
        <v>37561.51</v>
      </c>
      <c r="G196" s="12">
        <f t="shared" si="95"/>
        <v>37561.51</v>
      </c>
      <c r="H196" s="11">
        <v>37561.51</v>
      </c>
      <c r="I196" s="11">
        <v>37561.51</v>
      </c>
      <c r="J196" s="12">
        <f t="shared" ref="J196" si="98">I196-E196</f>
        <v>37561.51</v>
      </c>
      <c r="K196" s="2"/>
    </row>
    <row r="197" spans="2:11" ht="30.75" customHeight="1">
      <c r="B197" s="56"/>
      <c r="C197" s="92" t="s">
        <v>30</v>
      </c>
      <c r="D197" s="93"/>
      <c r="E197" s="55">
        <v>0</v>
      </c>
      <c r="F197" s="55">
        <v>0</v>
      </c>
      <c r="G197" s="51">
        <f t="shared" ref="G197:G202" si="99">E197+F197</f>
        <v>0</v>
      </c>
      <c r="H197" s="55">
        <v>0</v>
      </c>
      <c r="I197" s="55">
        <v>0</v>
      </c>
      <c r="J197" s="51">
        <f t="shared" ref="J197:J202" si="100">I197-E197</f>
        <v>0</v>
      </c>
      <c r="K197" s="2"/>
    </row>
    <row r="198" spans="2:11" ht="30.75" customHeight="1">
      <c r="B198" s="56"/>
      <c r="C198" s="92" t="s">
        <v>31</v>
      </c>
      <c r="D198" s="93"/>
      <c r="E198" s="55">
        <v>0</v>
      </c>
      <c r="F198" s="55">
        <v>0</v>
      </c>
      <c r="G198" s="51">
        <f t="shared" si="99"/>
        <v>0</v>
      </c>
      <c r="H198" s="55">
        <v>0</v>
      </c>
      <c r="I198" s="55">
        <v>0</v>
      </c>
      <c r="J198" s="51">
        <f t="shared" si="100"/>
        <v>0</v>
      </c>
      <c r="K198" s="2"/>
    </row>
    <row r="199" spans="2:11" ht="30.75" customHeight="1">
      <c r="B199" s="56"/>
      <c r="C199" s="92" t="s">
        <v>32</v>
      </c>
      <c r="D199" s="93"/>
      <c r="E199" s="55">
        <f>E200+E203+E226+E265</f>
        <v>9711681</v>
      </c>
      <c r="F199" s="55">
        <f>F200+F203+F226+F265</f>
        <v>1684955.58</v>
      </c>
      <c r="G199" s="51">
        <f t="shared" si="99"/>
        <v>11396636.58</v>
      </c>
      <c r="H199" s="55">
        <f>H200+H203+H226+H265</f>
        <v>8167903.5999999996</v>
      </c>
      <c r="I199" s="55">
        <f>I200+I203+I226+I265</f>
        <v>8167903.5999999996</v>
      </c>
      <c r="J199" s="51">
        <f t="shared" si="100"/>
        <v>-1543777.4000000004</v>
      </c>
      <c r="K199" s="2"/>
    </row>
    <row r="200" spans="2:11" ht="30.75" customHeight="1">
      <c r="B200" s="70"/>
      <c r="C200" s="106" t="s">
        <v>33</v>
      </c>
      <c r="D200" s="107"/>
      <c r="E200" s="33">
        <f>E201</f>
        <v>722787</v>
      </c>
      <c r="F200" s="33">
        <f>F201</f>
        <v>0</v>
      </c>
      <c r="G200" s="28">
        <f t="shared" si="99"/>
        <v>722787</v>
      </c>
      <c r="H200" s="33">
        <f>H201</f>
        <v>0</v>
      </c>
      <c r="I200" s="33">
        <f>I201</f>
        <v>0</v>
      </c>
      <c r="J200" s="28">
        <f t="shared" si="100"/>
        <v>-722787</v>
      </c>
      <c r="K200" s="2"/>
    </row>
    <row r="201" spans="2:11" ht="15" customHeight="1">
      <c r="B201" s="37"/>
      <c r="C201" s="88" t="s">
        <v>94</v>
      </c>
      <c r="D201" s="89"/>
      <c r="E201" s="11">
        <f>SUM(E202:E202)</f>
        <v>722787</v>
      </c>
      <c r="F201" s="11">
        <f>SUM(F202:F202)</f>
        <v>0</v>
      </c>
      <c r="G201" s="11">
        <f t="shared" si="99"/>
        <v>722787</v>
      </c>
      <c r="H201" s="11">
        <f>SUM(H202:H202)</f>
        <v>0</v>
      </c>
      <c r="I201" s="11">
        <f>SUM(I202:I202)</f>
        <v>0</v>
      </c>
      <c r="J201" s="11">
        <f t="shared" si="100"/>
        <v>-722787</v>
      </c>
      <c r="K201" s="2"/>
    </row>
    <row r="202" spans="2:11">
      <c r="B202" s="37"/>
      <c r="C202" s="38"/>
      <c r="D202" s="72" t="s">
        <v>95</v>
      </c>
      <c r="E202" s="11">
        <v>722787</v>
      </c>
      <c r="F202" s="11">
        <v>0</v>
      </c>
      <c r="G202" s="12">
        <f t="shared" si="99"/>
        <v>722787</v>
      </c>
      <c r="H202" s="11">
        <v>0</v>
      </c>
      <c r="I202" s="11">
        <v>0</v>
      </c>
      <c r="J202" s="12">
        <f t="shared" si="100"/>
        <v>-722787</v>
      </c>
      <c r="K202" s="2"/>
    </row>
    <row r="203" spans="2:11" ht="15" customHeight="1">
      <c r="B203" s="37"/>
      <c r="C203" s="94" t="s">
        <v>35</v>
      </c>
      <c r="D203" s="95"/>
      <c r="E203" s="33">
        <f>E204+E206+E221+E208+E210+E214+E218</f>
        <v>6715236</v>
      </c>
      <c r="F203" s="33">
        <f>F204+F206+F221+F208+F210+F214+F218</f>
        <v>1026765.9600000001</v>
      </c>
      <c r="G203" s="33">
        <f>E203+F203</f>
        <v>7742001.96</v>
      </c>
      <c r="H203" s="33">
        <f>H204+H206+H221+H208+H210+H214+H218</f>
        <v>7159662.5699999994</v>
      </c>
      <c r="I203" s="33">
        <f>I204+I206+I221+I208+I210+I214+I218</f>
        <v>7159662.5699999994</v>
      </c>
      <c r="J203" s="33">
        <f>I203-E203</f>
        <v>444426.56999999937</v>
      </c>
      <c r="K203" s="2"/>
    </row>
    <row r="204" spans="2:11" ht="15" customHeight="1">
      <c r="B204" s="37"/>
      <c r="C204" s="88" t="s">
        <v>58</v>
      </c>
      <c r="D204" s="89"/>
      <c r="E204" s="11">
        <f>SUM(E205:E205)</f>
        <v>75000</v>
      </c>
      <c r="F204" s="11">
        <f>SUM(F205:F205)</f>
        <v>40000</v>
      </c>
      <c r="G204" s="11">
        <f>E204+F204</f>
        <v>115000</v>
      </c>
      <c r="H204" s="11">
        <f>SUM(H205:H205)</f>
        <v>115000</v>
      </c>
      <c r="I204" s="11">
        <f>SUM(I205:I205)</f>
        <v>115000</v>
      </c>
      <c r="J204" s="11">
        <f>I204-E204</f>
        <v>40000</v>
      </c>
      <c r="K204" s="2"/>
    </row>
    <row r="205" spans="2:11" ht="24.75" customHeight="1">
      <c r="B205" s="37"/>
      <c r="C205" s="38"/>
      <c r="D205" s="72" t="s">
        <v>96</v>
      </c>
      <c r="E205" s="11">
        <v>75000</v>
      </c>
      <c r="F205" s="11">
        <v>40000</v>
      </c>
      <c r="G205" s="12">
        <f t="shared" ref="G205" si="101">E205+F205</f>
        <v>115000</v>
      </c>
      <c r="H205" s="11">
        <v>115000</v>
      </c>
      <c r="I205" s="11">
        <v>115000</v>
      </c>
      <c r="J205" s="12">
        <f t="shared" ref="J205" si="102">I205-E205</f>
        <v>40000</v>
      </c>
      <c r="K205" s="2"/>
    </row>
    <row r="206" spans="2:11" ht="15" customHeight="1">
      <c r="B206" s="37"/>
      <c r="C206" s="163" t="s">
        <v>97</v>
      </c>
      <c r="D206" s="89"/>
      <c r="E206" s="11">
        <f>SUM(E207:E207)</f>
        <v>150000</v>
      </c>
      <c r="F206" s="11">
        <f>SUM(F207:F207)</f>
        <v>0</v>
      </c>
      <c r="G206" s="11">
        <f>E206+F206</f>
        <v>150000</v>
      </c>
      <c r="H206" s="11">
        <f>SUM(H207:H207)</f>
        <v>31175</v>
      </c>
      <c r="I206" s="11">
        <f>SUM(I207:I207)</f>
        <v>31175</v>
      </c>
      <c r="J206" s="11">
        <f>I206-E206</f>
        <v>-118825</v>
      </c>
      <c r="K206" s="2"/>
    </row>
    <row r="207" spans="2:11" ht="24.75" customHeight="1">
      <c r="B207" s="166"/>
      <c r="C207" s="77"/>
      <c r="D207" s="78" t="s">
        <v>98</v>
      </c>
      <c r="E207" s="79">
        <v>150000</v>
      </c>
      <c r="F207" s="79">
        <v>0</v>
      </c>
      <c r="G207" s="80">
        <f t="shared" ref="G207" si="103">E207+F207</f>
        <v>150000</v>
      </c>
      <c r="H207" s="79">
        <v>31175</v>
      </c>
      <c r="I207" s="79">
        <v>31175</v>
      </c>
      <c r="J207" s="80">
        <f t="shared" ref="J207" si="104">I207-E207</f>
        <v>-118825</v>
      </c>
      <c r="K207" s="2"/>
    </row>
    <row r="208" spans="2:11" ht="15" customHeight="1">
      <c r="B208" s="37"/>
      <c r="C208" s="88" t="s">
        <v>100</v>
      </c>
      <c r="D208" s="89"/>
      <c r="E208" s="11">
        <f>SUM(E209:E209)</f>
        <v>5397136</v>
      </c>
      <c r="F208" s="11">
        <f>SUM(F209:F209)</f>
        <v>525520.26</v>
      </c>
      <c r="G208" s="11">
        <f>E208+F208</f>
        <v>5922656.2599999998</v>
      </c>
      <c r="H208" s="11">
        <f>SUM(H209:H209)</f>
        <v>5922656.2599999998</v>
      </c>
      <c r="I208" s="11">
        <f>SUM(I209:I209)</f>
        <v>5922656.2599999998</v>
      </c>
      <c r="J208" s="11">
        <f>I208-E208</f>
        <v>525520.25999999978</v>
      </c>
      <c r="K208" s="2"/>
    </row>
    <row r="209" spans="2:11">
      <c r="B209" s="37"/>
      <c r="C209" s="38"/>
      <c r="D209" s="72" t="s">
        <v>62</v>
      </c>
      <c r="E209" s="11">
        <v>5397136</v>
      </c>
      <c r="F209" s="11">
        <v>525520.26</v>
      </c>
      <c r="G209" s="12">
        <f t="shared" ref="G209" si="105">E209+F209</f>
        <v>5922656.2599999998</v>
      </c>
      <c r="H209" s="11">
        <v>5922656.2599999998</v>
      </c>
      <c r="I209" s="11">
        <v>5922656.2599999998</v>
      </c>
      <c r="J209" s="12">
        <f t="shared" ref="J209" si="106">I209-E209</f>
        <v>525520.25999999978</v>
      </c>
      <c r="K209" s="2"/>
    </row>
    <row r="210" spans="2:11" ht="27" customHeight="1">
      <c r="B210" s="37"/>
      <c r="C210" s="90" t="s">
        <v>101</v>
      </c>
      <c r="D210" s="91"/>
      <c r="E210" s="11">
        <f>SUM(E211:E213)</f>
        <v>117000</v>
      </c>
      <c r="F210" s="11">
        <f>SUM(F211:F213)</f>
        <v>200374.38999999998</v>
      </c>
      <c r="G210" s="11">
        <f>E210+F210</f>
        <v>317374.39</v>
      </c>
      <c r="H210" s="11">
        <f>SUM(H211:H213)</f>
        <v>281860</v>
      </c>
      <c r="I210" s="11">
        <f>SUM(I211:I213)</f>
        <v>281860</v>
      </c>
      <c r="J210" s="11">
        <f>I210-E210</f>
        <v>164860</v>
      </c>
      <c r="K210" s="2"/>
    </row>
    <row r="211" spans="2:11" ht="30" customHeight="1">
      <c r="B211" s="37"/>
      <c r="C211" s="38"/>
      <c r="D211" s="72" t="s">
        <v>102</v>
      </c>
      <c r="E211" s="11">
        <v>0</v>
      </c>
      <c r="F211" s="11">
        <v>192898.11</v>
      </c>
      <c r="G211" s="12">
        <f t="shared" ref="G211:G213" si="107">E211+F211</f>
        <v>192898.11</v>
      </c>
      <c r="H211" s="11">
        <v>192898.11</v>
      </c>
      <c r="I211" s="11">
        <v>192898.11</v>
      </c>
      <c r="J211" s="12">
        <f t="shared" ref="J211:J213" si="108">I211-E211</f>
        <v>192898.11</v>
      </c>
      <c r="K211" s="2"/>
    </row>
    <row r="212" spans="2:11" ht="28.5" customHeight="1">
      <c r="B212" s="37"/>
      <c r="C212" s="38"/>
      <c r="D212" s="72" t="s">
        <v>103</v>
      </c>
      <c r="E212" s="11">
        <v>117000</v>
      </c>
      <c r="F212" s="11">
        <v>0</v>
      </c>
      <c r="G212" s="12">
        <f t="shared" si="107"/>
        <v>117000</v>
      </c>
      <c r="H212" s="11">
        <v>81485.61</v>
      </c>
      <c r="I212" s="11">
        <v>81485.61</v>
      </c>
      <c r="J212" s="12">
        <f t="shared" si="108"/>
        <v>-35514.39</v>
      </c>
      <c r="K212" s="2"/>
    </row>
    <row r="213" spans="2:11">
      <c r="B213" s="37"/>
      <c r="C213" s="38"/>
      <c r="D213" s="72" t="s">
        <v>104</v>
      </c>
      <c r="E213" s="11">
        <v>0</v>
      </c>
      <c r="F213" s="11">
        <v>7476.28</v>
      </c>
      <c r="G213" s="12">
        <f t="shared" si="107"/>
        <v>7476.28</v>
      </c>
      <c r="H213" s="11">
        <v>7476.28</v>
      </c>
      <c r="I213" s="11">
        <v>7476.28</v>
      </c>
      <c r="J213" s="12">
        <f t="shared" si="108"/>
        <v>7476.28</v>
      </c>
      <c r="K213" s="2"/>
    </row>
    <row r="214" spans="2:11">
      <c r="B214" s="37"/>
      <c r="C214" s="90" t="s">
        <v>105</v>
      </c>
      <c r="D214" s="91"/>
      <c r="E214" s="11">
        <f>SUM(E215:E217)</f>
        <v>44000</v>
      </c>
      <c r="F214" s="11">
        <f>SUM(F215:F217)</f>
        <v>3347.81</v>
      </c>
      <c r="G214" s="11">
        <f>E214+F214</f>
        <v>47347.81</v>
      </c>
      <c r="H214" s="11">
        <f>SUM(H215:H217)</f>
        <v>3347.81</v>
      </c>
      <c r="I214" s="11">
        <f>SUM(I215:I217)</f>
        <v>3347.81</v>
      </c>
      <c r="J214" s="11">
        <f>I214-E214</f>
        <v>-40652.19</v>
      </c>
      <c r="K214" s="2"/>
    </row>
    <row r="215" spans="2:11">
      <c r="B215" s="37"/>
      <c r="C215" s="38"/>
      <c r="D215" s="72" t="s">
        <v>106</v>
      </c>
      <c r="E215" s="11">
        <v>28000</v>
      </c>
      <c r="F215" s="11">
        <v>0</v>
      </c>
      <c r="G215" s="12">
        <f t="shared" ref="G215:G217" si="109">E215+F215</f>
        <v>28000</v>
      </c>
      <c r="H215" s="11">
        <v>0</v>
      </c>
      <c r="I215" s="11">
        <v>0</v>
      </c>
      <c r="J215" s="12">
        <f t="shared" ref="J215:J217" si="110">I215-E215</f>
        <v>-28000</v>
      </c>
      <c r="K215" s="2"/>
    </row>
    <row r="216" spans="2:11">
      <c r="B216" s="37"/>
      <c r="C216" s="38"/>
      <c r="D216" s="85" t="s">
        <v>176</v>
      </c>
      <c r="E216" s="11">
        <v>0</v>
      </c>
      <c r="F216" s="11">
        <v>3347.81</v>
      </c>
      <c r="G216" s="12">
        <f t="shared" ref="G216" si="111">E216+F216</f>
        <v>3347.81</v>
      </c>
      <c r="H216" s="11">
        <v>3347.81</v>
      </c>
      <c r="I216" s="11">
        <v>3347.81</v>
      </c>
      <c r="J216" s="12">
        <f t="shared" ref="J216" si="112">I216-E216</f>
        <v>3347.81</v>
      </c>
      <c r="K216" s="2"/>
    </row>
    <row r="217" spans="2:11">
      <c r="B217" s="37"/>
      <c r="C217" s="38"/>
      <c r="D217" s="72" t="s">
        <v>107</v>
      </c>
      <c r="E217" s="11">
        <v>16000</v>
      </c>
      <c r="F217" s="11">
        <v>0</v>
      </c>
      <c r="G217" s="12">
        <f t="shared" si="109"/>
        <v>16000</v>
      </c>
      <c r="H217" s="11">
        <v>0</v>
      </c>
      <c r="I217" s="11">
        <v>0</v>
      </c>
      <c r="J217" s="12">
        <f t="shared" si="110"/>
        <v>-16000</v>
      </c>
      <c r="K217" s="2"/>
    </row>
    <row r="218" spans="2:11" ht="15" customHeight="1">
      <c r="B218" s="37"/>
      <c r="C218" s="88" t="s">
        <v>63</v>
      </c>
      <c r="D218" s="89"/>
      <c r="E218" s="11">
        <f>SUM(E219:E220)</f>
        <v>384000</v>
      </c>
      <c r="F218" s="11">
        <f>SUM(F219:F220)</f>
        <v>365</v>
      </c>
      <c r="G218" s="11">
        <f>E218+F218</f>
        <v>384365</v>
      </c>
      <c r="H218" s="11">
        <f>SUM(H219:H220)</f>
        <v>365</v>
      </c>
      <c r="I218" s="11">
        <f>SUM(I219:I220)</f>
        <v>365</v>
      </c>
      <c r="J218" s="11">
        <f>I218-E218</f>
        <v>-383635</v>
      </c>
      <c r="K218" s="2"/>
    </row>
    <row r="219" spans="2:11">
      <c r="B219" s="37"/>
      <c r="C219" s="38"/>
      <c r="D219" s="72" t="s">
        <v>108</v>
      </c>
      <c r="E219" s="11">
        <v>384000</v>
      </c>
      <c r="F219" s="11">
        <v>0</v>
      </c>
      <c r="G219" s="12">
        <f t="shared" ref="G219:G220" si="113">E219+F219</f>
        <v>384000</v>
      </c>
      <c r="H219" s="11">
        <v>0</v>
      </c>
      <c r="I219" s="11">
        <v>0</v>
      </c>
      <c r="J219" s="12">
        <f t="shared" ref="J219:J220" si="114">I219-E219</f>
        <v>-384000</v>
      </c>
      <c r="K219" s="2"/>
    </row>
    <row r="220" spans="2:11">
      <c r="B220" s="37"/>
      <c r="C220" s="38"/>
      <c r="D220" s="72" t="s">
        <v>109</v>
      </c>
      <c r="E220" s="11">
        <v>0</v>
      </c>
      <c r="F220" s="11">
        <v>365</v>
      </c>
      <c r="G220" s="12">
        <f t="shared" si="113"/>
        <v>365</v>
      </c>
      <c r="H220" s="11">
        <v>365</v>
      </c>
      <c r="I220" s="11">
        <v>365</v>
      </c>
      <c r="J220" s="12">
        <f t="shared" si="114"/>
        <v>365</v>
      </c>
      <c r="K220" s="2"/>
    </row>
    <row r="221" spans="2:11" ht="15" customHeight="1">
      <c r="B221" s="37"/>
      <c r="C221" s="88" t="s">
        <v>34</v>
      </c>
      <c r="D221" s="89"/>
      <c r="E221" s="11">
        <f>SUM(E222:E225)</f>
        <v>548100</v>
      </c>
      <c r="F221" s="11">
        <f>SUM(F222:F225)</f>
        <v>257158.5</v>
      </c>
      <c r="G221" s="11">
        <f>E221+F221</f>
        <v>805258.5</v>
      </c>
      <c r="H221" s="11">
        <f>SUM(H222:H225)</f>
        <v>805258.5</v>
      </c>
      <c r="I221" s="11">
        <f>SUM(I222:I225)</f>
        <v>805258.5</v>
      </c>
      <c r="J221" s="11">
        <f>I221-E221</f>
        <v>257158.5</v>
      </c>
      <c r="K221" s="2"/>
    </row>
    <row r="222" spans="2:11">
      <c r="B222" s="37"/>
      <c r="C222" s="38"/>
      <c r="D222" s="72" t="s">
        <v>59</v>
      </c>
      <c r="E222" s="11">
        <v>528600</v>
      </c>
      <c r="F222" s="11">
        <v>230037.5</v>
      </c>
      <c r="G222" s="12">
        <f t="shared" ref="G222:G225" si="115">E222+F222</f>
        <v>758637.5</v>
      </c>
      <c r="H222" s="11">
        <v>758637.5</v>
      </c>
      <c r="I222" s="11">
        <v>758637.5</v>
      </c>
      <c r="J222" s="12">
        <f t="shared" ref="J222:J225" si="116">I222-E222</f>
        <v>230037.5</v>
      </c>
      <c r="K222" s="2"/>
    </row>
    <row r="223" spans="2:11">
      <c r="B223" s="37"/>
      <c r="C223" s="38"/>
      <c r="D223" s="72" t="s">
        <v>60</v>
      </c>
      <c r="E223" s="11">
        <v>16000</v>
      </c>
      <c r="F223" s="11">
        <v>11085</v>
      </c>
      <c r="G223" s="12">
        <f t="shared" si="115"/>
        <v>27085</v>
      </c>
      <c r="H223" s="11">
        <v>27085</v>
      </c>
      <c r="I223" s="11">
        <v>27085</v>
      </c>
      <c r="J223" s="12">
        <f t="shared" si="116"/>
        <v>11085</v>
      </c>
      <c r="K223" s="2"/>
    </row>
    <row r="224" spans="2:11">
      <c r="B224" s="37"/>
      <c r="C224" s="38"/>
      <c r="D224" s="72" t="s">
        <v>61</v>
      </c>
      <c r="E224" s="11">
        <v>0</v>
      </c>
      <c r="F224" s="11">
        <v>13568</v>
      </c>
      <c r="G224" s="12">
        <f t="shared" si="115"/>
        <v>13568</v>
      </c>
      <c r="H224" s="11">
        <v>13568</v>
      </c>
      <c r="I224" s="11">
        <v>13568</v>
      </c>
      <c r="J224" s="12">
        <f t="shared" si="116"/>
        <v>13568</v>
      </c>
      <c r="K224" s="2"/>
    </row>
    <row r="225" spans="2:11">
      <c r="B225" s="37"/>
      <c r="C225" s="38"/>
      <c r="D225" s="72" t="s">
        <v>99</v>
      </c>
      <c r="E225" s="11">
        <v>3500</v>
      </c>
      <c r="F225" s="11">
        <v>2468</v>
      </c>
      <c r="G225" s="12">
        <f t="shared" si="115"/>
        <v>5968</v>
      </c>
      <c r="H225" s="11">
        <v>5968</v>
      </c>
      <c r="I225" s="11">
        <v>5968</v>
      </c>
      <c r="J225" s="12">
        <f t="shared" si="116"/>
        <v>2468</v>
      </c>
      <c r="K225" s="2"/>
    </row>
    <row r="226" spans="2:11" ht="15" customHeight="1">
      <c r="B226" s="37"/>
      <c r="C226" s="94" t="s">
        <v>64</v>
      </c>
      <c r="D226" s="95"/>
      <c r="E226" s="33">
        <f>E229+E236+E238+E240+E242+E244++E246+E250+E253+E227+E258+E260</f>
        <v>1973658</v>
      </c>
      <c r="F226" s="33">
        <f t="shared" ref="F226:J226" si="117">F229+F236+F238+F240+F242+F244++F246+F250+F253+F227+F258+F260</f>
        <v>658189.62000000011</v>
      </c>
      <c r="G226" s="33">
        <f t="shared" si="117"/>
        <v>2631847.62</v>
      </c>
      <c r="H226" s="33">
        <f t="shared" si="117"/>
        <v>1008241.0299999999</v>
      </c>
      <c r="I226" s="33">
        <f t="shared" si="117"/>
        <v>1008241.0299999999</v>
      </c>
      <c r="J226" s="33">
        <f t="shared" si="117"/>
        <v>-965416.97</v>
      </c>
      <c r="K226" s="2"/>
    </row>
    <row r="227" spans="2:11">
      <c r="B227" s="37"/>
      <c r="C227" s="90" t="s">
        <v>36</v>
      </c>
      <c r="D227" s="91"/>
      <c r="E227" s="11">
        <f>SUM(E228:E228)</f>
        <v>164900</v>
      </c>
      <c r="F227" s="11">
        <f>SUM(F228:F228)</f>
        <v>20360.71</v>
      </c>
      <c r="G227" s="11">
        <f>E227+F227</f>
        <v>185260.71</v>
      </c>
      <c r="H227" s="11">
        <f>SUM(H228:H228)</f>
        <v>185260.71</v>
      </c>
      <c r="I227" s="11">
        <f>SUM(I228:I228)</f>
        <v>185260.71</v>
      </c>
      <c r="J227" s="11">
        <f>I227-E227</f>
        <v>20360.709999999992</v>
      </c>
      <c r="K227" s="2"/>
    </row>
    <row r="228" spans="2:11">
      <c r="B228" s="37"/>
      <c r="C228" s="38"/>
      <c r="D228" s="72" t="s">
        <v>138</v>
      </c>
      <c r="E228" s="11">
        <v>164900</v>
      </c>
      <c r="F228" s="11">
        <v>20360.71</v>
      </c>
      <c r="G228" s="12">
        <f t="shared" ref="G228" si="118">E228+F228</f>
        <v>185260.71</v>
      </c>
      <c r="H228" s="11">
        <v>185260.71</v>
      </c>
      <c r="I228" s="11">
        <v>185260.71</v>
      </c>
      <c r="J228" s="12">
        <f t="shared" ref="J228" si="119">I228-E228</f>
        <v>20360.709999999992</v>
      </c>
      <c r="K228" s="2"/>
    </row>
    <row r="229" spans="2:11" ht="33.75" customHeight="1">
      <c r="B229" s="37"/>
      <c r="C229" s="90" t="s">
        <v>110</v>
      </c>
      <c r="D229" s="91"/>
      <c r="E229" s="11">
        <f>SUM(E230:E235)</f>
        <v>385900</v>
      </c>
      <c r="F229" s="11">
        <f>SUM(F230:F235)</f>
        <v>141581.54</v>
      </c>
      <c r="G229" s="11">
        <f>E229+F229</f>
        <v>527481.54</v>
      </c>
      <c r="H229" s="11">
        <f>SUM(H230:H235)</f>
        <v>145611.63</v>
      </c>
      <c r="I229" s="11">
        <f>SUM(I230:I235)</f>
        <v>145611.63</v>
      </c>
      <c r="J229" s="11">
        <f>I229-E229</f>
        <v>-240288.37</v>
      </c>
      <c r="K229" s="2"/>
    </row>
    <row r="230" spans="2:11">
      <c r="B230" s="37"/>
      <c r="C230" s="38"/>
      <c r="D230" s="72" t="s">
        <v>111</v>
      </c>
      <c r="E230" s="11">
        <v>385900</v>
      </c>
      <c r="F230" s="11">
        <v>0</v>
      </c>
      <c r="G230" s="12">
        <f t="shared" ref="G230:G235" si="120">E230+F230</f>
        <v>385900</v>
      </c>
      <c r="H230" s="11">
        <v>4030.09</v>
      </c>
      <c r="I230" s="11">
        <v>4030.09</v>
      </c>
      <c r="J230" s="12">
        <f t="shared" ref="J230:J235" si="121">I230-E230</f>
        <v>-381869.91</v>
      </c>
      <c r="K230" s="2"/>
    </row>
    <row r="231" spans="2:11">
      <c r="B231" s="37"/>
      <c r="C231" s="38"/>
      <c r="D231" s="72" t="s">
        <v>112</v>
      </c>
      <c r="E231" s="11">
        <v>0</v>
      </c>
      <c r="F231" s="11">
        <v>29918.65</v>
      </c>
      <c r="G231" s="12">
        <f t="shared" si="120"/>
        <v>29918.65</v>
      </c>
      <c r="H231" s="11">
        <v>29918.65</v>
      </c>
      <c r="I231" s="11">
        <v>29918.65</v>
      </c>
      <c r="J231" s="12">
        <f t="shared" si="121"/>
        <v>29918.65</v>
      </c>
      <c r="K231" s="2"/>
    </row>
    <row r="232" spans="2:11">
      <c r="B232" s="37"/>
      <c r="C232" s="38"/>
      <c r="D232" s="72" t="s">
        <v>113</v>
      </c>
      <c r="E232" s="11">
        <v>0</v>
      </c>
      <c r="F232" s="11">
        <v>2008.23</v>
      </c>
      <c r="G232" s="12">
        <f t="shared" si="120"/>
        <v>2008.23</v>
      </c>
      <c r="H232" s="11">
        <v>2008.23</v>
      </c>
      <c r="I232" s="11">
        <v>2008.23</v>
      </c>
      <c r="J232" s="12">
        <f t="shared" si="121"/>
        <v>2008.23</v>
      </c>
      <c r="K232" s="2"/>
    </row>
    <row r="233" spans="2:11">
      <c r="B233" s="37"/>
      <c r="C233" s="38"/>
      <c r="D233" s="72" t="s">
        <v>114</v>
      </c>
      <c r="E233" s="11">
        <v>0</v>
      </c>
      <c r="F233" s="11">
        <v>2887.01</v>
      </c>
      <c r="G233" s="12">
        <f t="shared" si="120"/>
        <v>2887.01</v>
      </c>
      <c r="H233" s="11">
        <v>2887.01</v>
      </c>
      <c r="I233" s="11">
        <v>2887.01</v>
      </c>
      <c r="J233" s="12">
        <f t="shared" si="121"/>
        <v>2887.01</v>
      </c>
      <c r="K233" s="2"/>
    </row>
    <row r="234" spans="2:11" ht="25.5">
      <c r="B234" s="37"/>
      <c r="C234" s="38"/>
      <c r="D234" s="72" t="s">
        <v>115</v>
      </c>
      <c r="E234" s="11">
        <v>0</v>
      </c>
      <c r="F234" s="11">
        <v>30367.3</v>
      </c>
      <c r="G234" s="12">
        <f t="shared" si="120"/>
        <v>30367.3</v>
      </c>
      <c r="H234" s="11">
        <v>30367.3</v>
      </c>
      <c r="I234" s="11">
        <v>30367.3</v>
      </c>
      <c r="J234" s="12">
        <f t="shared" si="121"/>
        <v>30367.3</v>
      </c>
      <c r="K234" s="2"/>
    </row>
    <row r="235" spans="2:11">
      <c r="B235" s="37"/>
      <c r="C235" s="73"/>
      <c r="D235" s="72" t="s">
        <v>116</v>
      </c>
      <c r="E235" s="11">
        <v>0</v>
      </c>
      <c r="F235" s="11">
        <v>76400.350000000006</v>
      </c>
      <c r="G235" s="12">
        <f t="shared" si="120"/>
        <v>76400.350000000006</v>
      </c>
      <c r="H235" s="11">
        <v>76400.350000000006</v>
      </c>
      <c r="I235" s="11">
        <v>76400.350000000006</v>
      </c>
      <c r="J235" s="12">
        <f t="shared" si="121"/>
        <v>76400.350000000006</v>
      </c>
      <c r="K235" s="2"/>
    </row>
    <row r="236" spans="2:11" ht="15" customHeight="1">
      <c r="B236" s="37"/>
      <c r="C236" s="88" t="s">
        <v>117</v>
      </c>
      <c r="D236" s="89"/>
      <c r="E236" s="11">
        <f>SUM(E237:E237)</f>
        <v>139800</v>
      </c>
      <c r="F236" s="11">
        <f>SUM(F237:F237)</f>
        <v>0</v>
      </c>
      <c r="G236" s="11">
        <f>E236+F236</f>
        <v>139800</v>
      </c>
      <c r="H236" s="11">
        <f>SUM(H237:H237)</f>
        <v>7203.17</v>
      </c>
      <c r="I236" s="11">
        <f>SUM(I237:I237)</f>
        <v>7203.17</v>
      </c>
      <c r="J236" s="11">
        <f>I236-E236</f>
        <v>-132596.82999999999</v>
      </c>
      <c r="K236" s="2"/>
    </row>
    <row r="237" spans="2:11">
      <c r="B237" s="37"/>
      <c r="C237" s="38"/>
      <c r="D237" s="72" t="s">
        <v>118</v>
      </c>
      <c r="E237" s="11">
        <v>139800</v>
      </c>
      <c r="F237" s="11">
        <v>0</v>
      </c>
      <c r="G237" s="12">
        <f t="shared" ref="G237" si="122">E237+F237</f>
        <v>139800</v>
      </c>
      <c r="H237" s="11">
        <v>7203.17</v>
      </c>
      <c r="I237" s="11">
        <v>7203.17</v>
      </c>
      <c r="J237" s="12">
        <f t="shared" ref="J237" si="123">I237-E237</f>
        <v>-132596.82999999999</v>
      </c>
      <c r="K237" s="2"/>
    </row>
    <row r="238" spans="2:11" ht="15" customHeight="1">
      <c r="B238" s="37"/>
      <c r="C238" s="88" t="s">
        <v>119</v>
      </c>
      <c r="D238" s="89"/>
      <c r="E238" s="11">
        <f>SUM(E239:E239)</f>
        <v>102900</v>
      </c>
      <c r="F238" s="11">
        <f>SUM(F239:F239)</f>
        <v>0</v>
      </c>
      <c r="G238" s="11">
        <f>E238+F238</f>
        <v>102900</v>
      </c>
      <c r="H238" s="11">
        <f>SUM(H239:H239)</f>
        <v>82192.56</v>
      </c>
      <c r="I238" s="11">
        <f>SUM(I239:I239)</f>
        <v>82192.56</v>
      </c>
      <c r="J238" s="11">
        <f>I238-E238</f>
        <v>-20707.440000000002</v>
      </c>
      <c r="K238" s="2"/>
    </row>
    <row r="239" spans="2:11">
      <c r="B239" s="37"/>
      <c r="C239" s="38"/>
      <c r="D239" s="72" t="s">
        <v>120</v>
      </c>
      <c r="E239" s="11">
        <v>102900</v>
      </c>
      <c r="F239" s="11">
        <v>0</v>
      </c>
      <c r="G239" s="12">
        <f t="shared" ref="G239" si="124">E239+F239</f>
        <v>102900</v>
      </c>
      <c r="H239" s="11">
        <v>82192.56</v>
      </c>
      <c r="I239" s="11">
        <v>82192.56</v>
      </c>
      <c r="J239" s="12">
        <f t="shared" ref="J239" si="125">I239-E239</f>
        <v>-20707.440000000002</v>
      </c>
      <c r="K239" s="2"/>
    </row>
    <row r="240" spans="2:11" ht="27.75" customHeight="1">
      <c r="B240" s="37"/>
      <c r="C240" s="90" t="s">
        <v>122</v>
      </c>
      <c r="D240" s="91"/>
      <c r="E240" s="11">
        <f>SUM(E241:E241)</f>
        <v>105598</v>
      </c>
      <c r="F240" s="11">
        <f>SUM(F241:F241)</f>
        <v>0</v>
      </c>
      <c r="G240" s="11">
        <f>E240+F240</f>
        <v>105598</v>
      </c>
      <c r="H240" s="11">
        <f>SUM(H241:H241)</f>
        <v>1360</v>
      </c>
      <c r="I240" s="11">
        <f>SUM(I241:I241)</f>
        <v>1360</v>
      </c>
      <c r="J240" s="11">
        <f>I240-E240</f>
        <v>-104238</v>
      </c>
      <c r="K240" s="2"/>
    </row>
    <row r="241" spans="2:11" ht="25.5">
      <c r="B241" s="37"/>
      <c r="C241" s="38"/>
      <c r="D241" s="72" t="s">
        <v>121</v>
      </c>
      <c r="E241" s="11">
        <v>105598</v>
      </c>
      <c r="F241" s="11">
        <v>0</v>
      </c>
      <c r="G241" s="12">
        <f t="shared" ref="G241" si="126">E241+F241</f>
        <v>105598</v>
      </c>
      <c r="H241" s="11">
        <v>1360</v>
      </c>
      <c r="I241" s="11">
        <v>1360</v>
      </c>
      <c r="J241" s="12">
        <f t="shared" ref="J241" si="127">I241-E241</f>
        <v>-104238</v>
      </c>
      <c r="K241" s="2"/>
    </row>
    <row r="242" spans="2:11">
      <c r="B242" s="37"/>
      <c r="C242" s="90" t="s">
        <v>123</v>
      </c>
      <c r="D242" s="91"/>
      <c r="E242" s="11">
        <f>SUM(E243:E243)</f>
        <v>111100</v>
      </c>
      <c r="F242" s="11">
        <f>SUM(F243:F243)</f>
        <v>0</v>
      </c>
      <c r="G242" s="11">
        <f>E242+F242</f>
        <v>111100</v>
      </c>
      <c r="H242" s="11">
        <f>SUM(H243:H243)</f>
        <v>0</v>
      </c>
      <c r="I242" s="11">
        <f>SUM(I243:I243)</f>
        <v>0</v>
      </c>
      <c r="J242" s="11">
        <f>I242-E242</f>
        <v>-111100</v>
      </c>
      <c r="K242" s="2"/>
    </row>
    <row r="243" spans="2:11">
      <c r="B243" s="37"/>
      <c r="C243" s="38"/>
      <c r="D243" s="72" t="s">
        <v>124</v>
      </c>
      <c r="E243" s="11">
        <v>111100</v>
      </c>
      <c r="F243" s="11">
        <v>0</v>
      </c>
      <c r="G243" s="12">
        <f t="shared" ref="G243" si="128">E243+F243</f>
        <v>111100</v>
      </c>
      <c r="H243" s="11">
        <v>0</v>
      </c>
      <c r="I243" s="11">
        <v>0</v>
      </c>
      <c r="J243" s="12">
        <f t="shared" ref="J243" si="129">I243-E243</f>
        <v>-111100</v>
      </c>
      <c r="K243" s="2"/>
    </row>
    <row r="244" spans="2:11" ht="15" customHeight="1">
      <c r="B244" s="37"/>
      <c r="C244" s="88" t="s">
        <v>125</v>
      </c>
      <c r="D244" s="89"/>
      <c r="E244" s="11">
        <f>SUM(E245:E245)</f>
        <v>32000</v>
      </c>
      <c r="F244" s="11">
        <f>SUM(F245:F245)</f>
        <v>7127.13</v>
      </c>
      <c r="G244" s="11">
        <f>E244+F244</f>
        <v>39127.129999999997</v>
      </c>
      <c r="H244" s="11">
        <f>SUM(H245:H245)</f>
        <v>39127.129999999997</v>
      </c>
      <c r="I244" s="11">
        <f>SUM(I245:I245)</f>
        <v>39127.129999999997</v>
      </c>
      <c r="J244" s="11">
        <f>I244-E244</f>
        <v>7127.1299999999974</v>
      </c>
      <c r="K244" s="2"/>
    </row>
    <row r="245" spans="2:11" ht="24.75" customHeight="1">
      <c r="B245" s="37"/>
      <c r="C245" s="38"/>
      <c r="D245" s="72" t="s">
        <v>126</v>
      </c>
      <c r="E245" s="11">
        <v>32000</v>
      </c>
      <c r="F245" s="11">
        <v>7127.13</v>
      </c>
      <c r="G245" s="12">
        <f t="shared" ref="G245" si="130">E245+F245</f>
        <v>39127.129999999997</v>
      </c>
      <c r="H245" s="11">
        <v>39127.129999999997</v>
      </c>
      <c r="I245" s="11">
        <v>39127.129999999997</v>
      </c>
      <c r="J245" s="12">
        <f t="shared" ref="J245" si="131">I245-E245</f>
        <v>7127.1299999999974</v>
      </c>
      <c r="K245" s="2"/>
    </row>
    <row r="246" spans="2:11" s="1" customFormat="1" ht="34.5" customHeight="1">
      <c r="B246" s="37"/>
      <c r="C246" s="90" t="s">
        <v>129</v>
      </c>
      <c r="D246" s="91"/>
      <c r="E246" s="11">
        <f>SUM(E247:E249)</f>
        <v>0</v>
      </c>
      <c r="F246" s="11">
        <f t="shared" ref="F246:J246" si="132">SUM(F247:F249)</f>
        <v>53498.97</v>
      </c>
      <c r="G246" s="11">
        <f t="shared" si="132"/>
        <v>53498.97</v>
      </c>
      <c r="H246" s="11">
        <f t="shared" si="132"/>
        <v>53498.97</v>
      </c>
      <c r="I246" s="11">
        <f t="shared" si="132"/>
        <v>53498.97</v>
      </c>
      <c r="J246" s="11">
        <f t="shared" si="132"/>
        <v>53498.97</v>
      </c>
      <c r="K246" s="2"/>
    </row>
    <row r="247" spans="2:11" s="1" customFormat="1">
      <c r="B247" s="37"/>
      <c r="C247" s="38"/>
      <c r="D247" s="72" t="s">
        <v>130</v>
      </c>
      <c r="E247" s="11">
        <v>0</v>
      </c>
      <c r="F247" s="11">
        <v>36290.97</v>
      </c>
      <c r="G247" s="12">
        <f t="shared" ref="G247:G249" si="133">E247+F247</f>
        <v>36290.97</v>
      </c>
      <c r="H247" s="11">
        <v>36290.97</v>
      </c>
      <c r="I247" s="11">
        <v>36290.97</v>
      </c>
      <c r="J247" s="12">
        <f t="shared" ref="J247:J249" si="134">I247-E247</f>
        <v>36290.97</v>
      </c>
      <c r="K247" s="2"/>
    </row>
    <row r="248" spans="2:11" s="1" customFormat="1" ht="25.5">
      <c r="B248" s="76"/>
      <c r="C248" s="77"/>
      <c r="D248" s="78" t="s">
        <v>131</v>
      </c>
      <c r="E248" s="79">
        <v>0</v>
      </c>
      <c r="F248" s="79">
        <v>16200</v>
      </c>
      <c r="G248" s="80">
        <f t="shared" si="133"/>
        <v>16200</v>
      </c>
      <c r="H248" s="79">
        <v>16200</v>
      </c>
      <c r="I248" s="79">
        <v>16200</v>
      </c>
      <c r="J248" s="80">
        <f t="shared" si="134"/>
        <v>16200</v>
      </c>
      <c r="K248" s="2"/>
    </row>
    <row r="249" spans="2:11" s="1" customFormat="1" ht="25.5">
      <c r="B249" s="37"/>
      <c r="C249" s="38"/>
      <c r="D249" s="85" t="s">
        <v>177</v>
      </c>
      <c r="E249" s="11">
        <v>0</v>
      </c>
      <c r="F249" s="11">
        <v>1008</v>
      </c>
      <c r="G249" s="12">
        <f t="shared" si="133"/>
        <v>1008</v>
      </c>
      <c r="H249" s="11">
        <v>1008</v>
      </c>
      <c r="I249" s="11">
        <v>1008</v>
      </c>
      <c r="J249" s="12">
        <f t="shared" si="134"/>
        <v>1008</v>
      </c>
      <c r="K249" s="2"/>
    </row>
    <row r="250" spans="2:11" s="1" customFormat="1" ht="41.25" customHeight="1">
      <c r="B250" s="37"/>
      <c r="C250" s="90" t="s">
        <v>132</v>
      </c>
      <c r="D250" s="91"/>
      <c r="E250" s="11">
        <f>SUM(E251:E252)</f>
        <v>0</v>
      </c>
      <c r="F250" s="11">
        <f>SUM(F251:F252)</f>
        <v>202090.54</v>
      </c>
      <c r="G250" s="11">
        <f>E250+F250</f>
        <v>202090.54</v>
      </c>
      <c r="H250" s="11">
        <f>SUM(H251:H252)</f>
        <v>202090.54</v>
      </c>
      <c r="I250" s="11">
        <f>SUM(I251:I252)</f>
        <v>202090.54</v>
      </c>
      <c r="J250" s="11">
        <f>I250-E250</f>
        <v>202090.54</v>
      </c>
      <c r="K250" s="2"/>
    </row>
    <row r="251" spans="2:11" s="1" customFormat="1">
      <c r="B251" s="37"/>
      <c r="C251" s="38"/>
      <c r="D251" s="72" t="s">
        <v>133</v>
      </c>
      <c r="E251" s="11">
        <v>0</v>
      </c>
      <c r="F251" s="11">
        <v>170946.57</v>
      </c>
      <c r="G251" s="12">
        <f t="shared" ref="G251:G252" si="135">E251+F251</f>
        <v>170946.57</v>
      </c>
      <c r="H251" s="11">
        <v>170946.57</v>
      </c>
      <c r="I251" s="11">
        <v>170946.57</v>
      </c>
      <c r="J251" s="12">
        <f t="shared" ref="J251:J252" si="136">I251-E251</f>
        <v>170946.57</v>
      </c>
      <c r="K251" s="2"/>
    </row>
    <row r="252" spans="2:11" s="1" customFormat="1">
      <c r="B252" s="37"/>
      <c r="C252" s="38"/>
      <c r="D252" s="72" t="s">
        <v>134</v>
      </c>
      <c r="E252" s="11">
        <v>0</v>
      </c>
      <c r="F252" s="11">
        <v>31143.97</v>
      </c>
      <c r="G252" s="12">
        <f t="shared" si="135"/>
        <v>31143.97</v>
      </c>
      <c r="H252" s="11">
        <v>31143.97</v>
      </c>
      <c r="I252" s="11">
        <v>31143.97</v>
      </c>
      <c r="J252" s="12">
        <f t="shared" si="136"/>
        <v>31143.97</v>
      </c>
      <c r="K252" s="2"/>
    </row>
    <row r="253" spans="2:11" s="1" customFormat="1" ht="32.25" customHeight="1">
      <c r="B253" s="37"/>
      <c r="C253" s="90" t="s">
        <v>135</v>
      </c>
      <c r="D253" s="91"/>
      <c r="E253" s="11">
        <f>SUM(E254:E257)</f>
        <v>790160</v>
      </c>
      <c r="F253" s="11">
        <f>SUM(F254:F257)</f>
        <v>484.01</v>
      </c>
      <c r="G253" s="11">
        <f>E253+F253</f>
        <v>790644.01</v>
      </c>
      <c r="H253" s="11">
        <f>SUM(H254:H257)</f>
        <v>31328.6</v>
      </c>
      <c r="I253" s="11">
        <f>SUM(I254:I257)</f>
        <v>31328.6</v>
      </c>
      <c r="J253" s="11">
        <f>I253-E253</f>
        <v>-758831.4</v>
      </c>
      <c r="K253" s="2"/>
    </row>
    <row r="254" spans="2:11" s="1" customFormat="1">
      <c r="B254" s="37"/>
      <c r="C254" s="38"/>
      <c r="D254" s="72" t="s">
        <v>136</v>
      </c>
      <c r="E254" s="11">
        <v>200000</v>
      </c>
      <c r="F254" s="11">
        <v>0</v>
      </c>
      <c r="G254" s="12">
        <f t="shared" ref="G254:G257" si="137">E254+F254</f>
        <v>200000</v>
      </c>
      <c r="H254" s="11">
        <v>1617.07</v>
      </c>
      <c r="I254" s="11">
        <v>1617.07</v>
      </c>
      <c r="J254" s="12">
        <f t="shared" ref="J254:J257" si="138">I254-E254</f>
        <v>-198382.93</v>
      </c>
      <c r="K254" s="2"/>
    </row>
    <row r="255" spans="2:11" s="1" customFormat="1">
      <c r="B255" s="37"/>
      <c r="C255" s="38"/>
      <c r="D255" s="72" t="s">
        <v>68</v>
      </c>
      <c r="E255" s="11">
        <v>300000</v>
      </c>
      <c r="F255" s="11">
        <v>0</v>
      </c>
      <c r="G255" s="12">
        <f t="shared" si="137"/>
        <v>300000</v>
      </c>
      <c r="H255" s="11">
        <v>2463.06</v>
      </c>
      <c r="I255" s="11">
        <v>2463.06</v>
      </c>
      <c r="J255" s="12">
        <f t="shared" si="138"/>
        <v>-297536.94</v>
      </c>
      <c r="K255" s="2"/>
    </row>
    <row r="256" spans="2:11" s="1" customFormat="1" ht="25.5">
      <c r="B256" s="37"/>
      <c r="C256" s="38"/>
      <c r="D256" s="85" t="s">
        <v>178</v>
      </c>
      <c r="E256" s="11">
        <v>0</v>
      </c>
      <c r="F256" s="11">
        <v>484.01</v>
      </c>
      <c r="G256" s="12">
        <f t="shared" si="137"/>
        <v>484.01</v>
      </c>
      <c r="H256" s="11">
        <v>484.01</v>
      </c>
      <c r="I256" s="11">
        <v>484.01</v>
      </c>
      <c r="J256" s="12">
        <f t="shared" si="138"/>
        <v>484.01</v>
      </c>
      <c r="K256" s="2"/>
    </row>
    <row r="257" spans="2:11" s="1" customFormat="1">
      <c r="B257" s="37"/>
      <c r="C257" s="38"/>
      <c r="D257" s="72" t="s">
        <v>137</v>
      </c>
      <c r="E257" s="11">
        <v>290160</v>
      </c>
      <c r="F257" s="11">
        <v>0</v>
      </c>
      <c r="G257" s="12">
        <f t="shared" si="137"/>
        <v>290160</v>
      </c>
      <c r="H257" s="11">
        <v>26764.46</v>
      </c>
      <c r="I257" s="11">
        <v>26764.46</v>
      </c>
      <c r="J257" s="12">
        <f t="shared" si="138"/>
        <v>-263395.53999999998</v>
      </c>
      <c r="K257" s="2"/>
    </row>
    <row r="258" spans="2:11" s="1" customFormat="1">
      <c r="B258" s="37"/>
      <c r="C258" s="90" t="s">
        <v>139</v>
      </c>
      <c r="D258" s="91"/>
      <c r="E258" s="11">
        <f>SUM(E259:E259)</f>
        <v>124300</v>
      </c>
      <c r="F258" s="11">
        <f>SUM(F259:F259)</f>
        <v>0</v>
      </c>
      <c r="G258" s="11">
        <f>E258+F258</f>
        <v>124300</v>
      </c>
      <c r="H258" s="11">
        <f>SUM(H259:H259)</f>
        <v>10521</v>
      </c>
      <c r="I258" s="11">
        <f>SUM(I259:I259)</f>
        <v>10521</v>
      </c>
      <c r="J258" s="11">
        <f>I258-E258</f>
        <v>-113779</v>
      </c>
      <c r="K258" s="2"/>
    </row>
    <row r="259" spans="2:11" s="1" customFormat="1">
      <c r="B259" s="37"/>
      <c r="C259" s="38"/>
      <c r="D259" s="72" t="s">
        <v>140</v>
      </c>
      <c r="E259" s="11">
        <v>124300</v>
      </c>
      <c r="F259" s="11">
        <v>0</v>
      </c>
      <c r="G259" s="12">
        <f t="shared" ref="G259:G265" si="139">E259+F259</f>
        <v>124300</v>
      </c>
      <c r="H259" s="11">
        <v>10521</v>
      </c>
      <c r="I259" s="11">
        <v>10521</v>
      </c>
      <c r="J259" s="12">
        <f t="shared" ref="J259:J265" si="140">I259-E259</f>
        <v>-113779</v>
      </c>
      <c r="K259" s="2"/>
    </row>
    <row r="260" spans="2:11" s="1" customFormat="1">
      <c r="B260" s="37"/>
      <c r="C260" s="90" t="s">
        <v>127</v>
      </c>
      <c r="D260" s="91"/>
      <c r="E260" s="11">
        <f>SUM(E261:E264)</f>
        <v>17000</v>
      </c>
      <c r="F260" s="11">
        <f t="shared" ref="F260" si="141">SUM(F261:F264)</f>
        <v>233046.71999999997</v>
      </c>
      <c r="G260" s="11">
        <f t="shared" ref="G260" si="142">SUM(G261:G264)</f>
        <v>250046.71999999997</v>
      </c>
      <c r="H260" s="11">
        <f t="shared" ref="H260" si="143">SUM(H261:H264)</f>
        <v>250046.71999999997</v>
      </c>
      <c r="I260" s="11">
        <f t="shared" ref="I260" si="144">SUM(I261:I264)</f>
        <v>250046.71999999997</v>
      </c>
      <c r="J260" s="11">
        <f t="shared" ref="J260" si="145">SUM(J261:J264)</f>
        <v>233046.71999999997</v>
      </c>
      <c r="K260" s="2"/>
    </row>
    <row r="261" spans="2:11" s="1" customFormat="1">
      <c r="B261" s="37"/>
      <c r="C261" s="84"/>
      <c r="D261" s="85" t="s">
        <v>65</v>
      </c>
      <c r="E261" s="11">
        <v>17000</v>
      </c>
      <c r="F261" s="11">
        <v>46903.9</v>
      </c>
      <c r="G261" s="12">
        <f t="shared" ref="G261:G264" si="146">E261+F261</f>
        <v>63903.9</v>
      </c>
      <c r="H261" s="11">
        <v>63903.9</v>
      </c>
      <c r="I261" s="11">
        <v>63903.9</v>
      </c>
      <c r="J261" s="12">
        <f t="shared" ref="J261:J264" si="147">I261-E261</f>
        <v>46903.9</v>
      </c>
      <c r="K261" s="2"/>
    </row>
    <row r="262" spans="2:11" s="1" customFormat="1">
      <c r="B262" s="37"/>
      <c r="C262" s="84"/>
      <c r="D262" s="85" t="s">
        <v>66</v>
      </c>
      <c r="E262" s="11">
        <v>0</v>
      </c>
      <c r="F262" s="11">
        <v>148627.60999999999</v>
      </c>
      <c r="G262" s="12">
        <f t="shared" si="146"/>
        <v>148627.60999999999</v>
      </c>
      <c r="H262" s="11">
        <v>148627.60999999999</v>
      </c>
      <c r="I262" s="11">
        <v>148627.60999999999</v>
      </c>
      <c r="J262" s="12">
        <f t="shared" si="147"/>
        <v>148627.60999999999</v>
      </c>
      <c r="K262" s="2"/>
    </row>
    <row r="263" spans="2:11" s="1" customFormat="1">
      <c r="B263" s="37"/>
      <c r="C263" s="84"/>
      <c r="D263" s="85" t="s">
        <v>67</v>
      </c>
      <c r="E263" s="11">
        <v>0</v>
      </c>
      <c r="F263" s="11">
        <v>107</v>
      </c>
      <c r="G263" s="12">
        <f t="shared" si="146"/>
        <v>107</v>
      </c>
      <c r="H263" s="11">
        <v>107</v>
      </c>
      <c r="I263" s="11">
        <v>107</v>
      </c>
      <c r="J263" s="12">
        <f t="shared" si="147"/>
        <v>107</v>
      </c>
      <c r="K263" s="2"/>
    </row>
    <row r="264" spans="2:11" s="1" customFormat="1">
      <c r="B264" s="37"/>
      <c r="C264" s="38"/>
      <c r="D264" s="85" t="s">
        <v>128</v>
      </c>
      <c r="E264" s="11">
        <v>0</v>
      </c>
      <c r="F264" s="11">
        <v>37408.21</v>
      </c>
      <c r="G264" s="12">
        <f t="shared" si="146"/>
        <v>37408.21</v>
      </c>
      <c r="H264" s="11">
        <v>37408.21</v>
      </c>
      <c r="I264" s="11">
        <v>37408.21</v>
      </c>
      <c r="J264" s="12">
        <f t="shared" si="147"/>
        <v>37408.21</v>
      </c>
      <c r="K264" s="2"/>
    </row>
    <row r="265" spans="2:11" s="1" customFormat="1">
      <c r="B265" s="37"/>
      <c r="C265" s="106" t="s">
        <v>141</v>
      </c>
      <c r="D265" s="107"/>
      <c r="E265" s="33">
        <f>E266</f>
        <v>300000</v>
      </c>
      <c r="F265" s="33">
        <f>F266</f>
        <v>0</v>
      </c>
      <c r="G265" s="28">
        <f t="shared" si="139"/>
        <v>300000</v>
      </c>
      <c r="H265" s="33">
        <f>H266</f>
        <v>0</v>
      </c>
      <c r="I265" s="33">
        <f>I266</f>
        <v>0</v>
      </c>
      <c r="J265" s="28">
        <f t="shared" si="140"/>
        <v>-300000</v>
      </c>
      <c r="K265" s="2"/>
    </row>
    <row r="266" spans="2:11" s="1" customFormat="1" ht="15" customHeight="1">
      <c r="B266" s="37"/>
      <c r="C266" s="88" t="s">
        <v>141</v>
      </c>
      <c r="D266" s="89"/>
      <c r="E266" s="35">
        <f>SUM(E267)</f>
        <v>300000</v>
      </c>
      <c r="F266" s="35">
        <f t="shared" ref="F266:J266" si="148">SUM(F267)</f>
        <v>0</v>
      </c>
      <c r="G266" s="35">
        <f t="shared" si="148"/>
        <v>300000</v>
      </c>
      <c r="H266" s="35">
        <f t="shared" si="148"/>
        <v>0</v>
      </c>
      <c r="I266" s="35">
        <f t="shared" si="148"/>
        <v>0</v>
      </c>
      <c r="J266" s="35">
        <f t="shared" si="148"/>
        <v>-300000</v>
      </c>
      <c r="K266" s="2"/>
    </row>
    <row r="267" spans="2:11" s="1" customFormat="1" ht="15" customHeight="1">
      <c r="B267" s="37"/>
      <c r="C267" s="38"/>
      <c r="D267" s="72" t="s">
        <v>57</v>
      </c>
      <c r="E267" s="35">
        <v>300000</v>
      </c>
      <c r="F267" s="35">
        <v>0</v>
      </c>
      <c r="G267" s="36">
        <f t="shared" ref="G267" si="149">E267+F267</f>
        <v>300000</v>
      </c>
      <c r="H267" s="35">
        <v>0</v>
      </c>
      <c r="I267" s="35">
        <v>0</v>
      </c>
      <c r="J267" s="12">
        <f t="shared" ref="J267" si="150">I267-E267</f>
        <v>-300000</v>
      </c>
      <c r="K267" s="2"/>
    </row>
    <row r="268" spans="2:11" s="1" customFormat="1" ht="30.75" customHeight="1">
      <c r="B268" s="58"/>
      <c r="C268" s="161" t="s">
        <v>80</v>
      </c>
      <c r="D268" s="162"/>
      <c r="E268" s="32">
        <f>E269</f>
        <v>2077300</v>
      </c>
      <c r="F268" s="32">
        <f>F269</f>
        <v>1317518.4100000001</v>
      </c>
      <c r="G268" s="32">
        <f t="shared" ref="G268:G289" si="151">E268+F268</f>
        <v>3394818.41</v>
      </c>
      <c r="H268" s="32">
        <f>H269</f>
        <v>1663278.4100000001</v>
      </c>
      <c r="I268" s="32">
        <f>I269</f>
        <v>1663278.4100000001</v>
      </c>
      <c r="J268" s="32">
        <f t="shared" ref="J268:J289" si="152">I268-E268</f>
        <v>-414021.58999999985</v>
      </c>
      <c r="K268" s="2"/>
    </row>
    <row r="269" spans="2:11" s="1" customFormat="1" ht="15" customHeight="1">
      <c r="B269" s="44"/>
      <c r="C269" s="94" t="s">
        <v>37</v>
      </c>
      <c r="D269" s="95"/>
      <c r="E269" s="28">
        <f>E270+E274+E276+E278+E280+E284</f>
        <v>2077300</v>
      </c>
      <c r="F269" s="28">
        <f>F270+F274+F276+F278+F280+F284</f>
        <v>1317518.4100000001</v>
      </c>
      <c r="G269" s="28">
        <f t="shared" si="151"/>
        <v>3394818.41</v>
      </c>
      <c r="H269" s="28">
        <f>H270+H274+H276+H278+H280+H284</f>
        <v>1663278.4100000001</v>
      </c>
      <c r="I269" s="28">
        <f>I270+I274+I276+I278+I280+I284</f>
        <v>1663278.4100000001</v>
      </c>
      <c r="J269" s="28">
        <f t="shared" si="152"/>
        <v>-414021.58999999985</v>
      </c>
      <c r="K269" s="2"/>
    </row>
    <row r="270" spans="2:11" s="1" customFormat="1" ht="15" customHeight="1">
      <c r="B270" s="37"/>
      <c r="C270" s="88" t="s">
        <v>69</v>
      </c>
      <c r="D270" s="89"/>
      <c r="E270" s="12">
        <f>SUM(E271:E273)</f>
        <v>89500</v>
      </c>
      <c r="F270" s="12">
        <f>SUM(F271:F273)</f>
        <v>527347.80000000005</v>
      </c>
      <c r="G270" s="12">
        <f t="shared" si="151"/>
        <v>616847.80000000005</v>
      </c>
      <c r="H270" s="12">
        <f>SUM(H271:H273)</f>
        <v>607347.80000000005</v>
      </c>
      <c r="I270" s="12">
        <f>SUM(I271:I273)</f>
        <v>607347.80000000005</v>
      </c>
      <c r="J270" s="12">
        <f t="shared" si="152"/>
        <v>517847.80000000005</v>
      </c>
      <c r="K270" s="2"/>
    </row>
    <row r="271" spans="2:11" s="1" customFormat="1" ht="15" customHeight="1">
      <c r="B271" s="37"/>
      <c r="C271" s="83"/>
      <c r="D271" s="85" t="s">
        <v>38</v>
      </c>
      <c r="E271" s="12">
        <v>30000</v>
      </c>
      <c r="F271" s="12">
        <v>61793</v>
      </c>
      <c r="G271" s="12">
        <f t="shared" si="151"/>
        <v>91793</v>
      </c>
      <c r="H271" s="12">
        <v>91793</v>
      </c>
      <c r="I271" s="12">
        <v>91793</v>
      </c>
      <c r="J271" s="12">
        <f t="shared" si="152"/>
        <v>61793</v>
      </c>
      <c r="K271" s="2"/>
    </row>
    <row r="272" spans="2:11" s="1" customFormat="1">
      <c r="B272" s="37"/>
      <c r="C272" s="40"/>
      <c r="D272" s="85" t="s">
        <v>142</v>
      </c>
      <c r="E272" s="12">
        <v>50000</v>
      </c>
      <c r="F272" s="12">
        <v>465554.8</v>
      </c>
      <c r="G272" s="12">
        <f t="shared" si="151"/>
        <v>515554.8</v>
      </c>
      <c r="H272" s="12">
        <v>515554.8</v>
      </c>
      <c r="I272" s="12">
        <v>515554.8</v>
      </c>
      <c r="J272" s="12">
        <f t="shared" si="152"/>
        <v>465554.8</v>
      </c>
      <c r="K272" s="2"/>
    </row>
    <row r="273" spans="2:11" s="1" customFormat="1">
      <c r="B273" s="37"/>
      <c r="C273" s="40"/>
      <c r="D273" s="85" t="s">
        <v>143</v>
      </c>
      <c r="E273" s="12">
        <v>9500</v>
      </c>
      <c r="F273" s="12">
        <v>0</v>
      </c>
      <c r="G273" s="12">
        <f t="shared" si="151"/>
        <v>9500</v>
      </c>
      <c r="H273" s="12">
        <v>0</v>
      </c>
      <c r="I273" s="12">
        <v>0</v>
      </c>
      <c r="J273" s="12">
        <f t="shared" si="152"/>
        <v>-9500</v>
      </c>
      <c r="K273" s="2"/>
    </row>
    <row r="274" spans="2:11" s="1" customFormat="1" ht="15" customHeight="1">
      <c r="B274" s="37"/>
      <c r="C274" s="88" t="s">
        <v>70</v>
      </c>
      <c r="D274" s="89"/>
      <c r="E274" s="12">
        <f>SUM(E275:E275)</f>
        <v>245000</v>
      </c>
      <c r="F274" s="12">
        <f>SUM(F275:F275)</f>
        <v>0</v>
      </c>
      <c r="G274" s="12">
        <f t="shared" si="151"/>
        <v>245000</v>
      </c>
      <c r="H274" s="12">
        <f>SUM(H275:H275)</f>
        <v>198673</v>
      </c>
      <c r="I274" s="12">
        <f>SUM(I275:I275)</f>
        <v>198673</v>
      </c>
      <c r="J274" s="12">
        <f t="shared" si="152"/>
        <v>-46327</v>
      </c>
      <c r="K274" s="2"/>
    </row>
    <row r="275" spans="2:11" s="1" customFormat="1" ht="29.25" customHeight="1">
      <c r="B275" s="37"/>
      <c r="C275" s="83"/>
      <c r="D275" s="85" t="s">
        <v>144</v>
      </c>
      <c r="E275" s="12">
        <v>245000</v>
      </c>
      <c r="F275" s="12">
        <v>0</v>
      </c>
      <c r="G275" s="12">
        <f t="shared" si="151"/>
        <v>245000</v>
      </c>
      <c r="H275" s="12">
        <v>198673</v>
      </c>
      <c r="I275" s="12">
        <v>198673</v>
      </c>
      <c r="J275" s="12">
        <f t="shared" si="152"/>
        <v>-46327</v>
      </c>
      <c r="K275" s="2"/>
    </row>
    <row r="276" spans="2:11" s="1" customFormat="1" ht="15" customHeight="1">
      <c r="B276" s="37"/>
      <c r="C276" s="88" t="s">
        <v>145</v>
      </c>
      <c r="D276" s="89"/>
      <c r="E276" s="12">
        <f>SUM(E277:E277)</f>
        <v>96000</v>
      </c>
      <c r="F276" s="12">
        <f>SUM(F277:F277)</f>
        <v>0</v>
      </c>
      <c r="G276" s="12">
        <f t="shared" si="151"/>
        <v>96000</v>
      </c>
      <c r="H276" s="12">
        <f>SUM(H277:H277)</f>
        <v>67137</v>
      </c>
      <c r="I276" s="12">
        <f>SUM(I277:I277)</f>
        <v>67137</v>
      </c>
      <c r="J276" s="12">
        <f t="shared" si="152"/>
        <v>-28863</v>
      </c>
      <c r="K276" s="2"/>
    </row>
    <row r="277" spans="2:11" s="1" customFormat="1">
      <c r="B277" s="37"/>
      <c r="C277" s="83"/>
      <c r="D277" s="85" t="s">
        <v>146</v>
      </c>
      <c r="E277" s="12">
        <v>96000</v>
      </c>
      <c r="F277" s="12">
        <v>0</v>
      </c>
      <c r="G277" s="12">
        <f t="shared" si="151"/>
        <v>96000</v>
      </c>
      <c r="H277" s="12">
        <v>67137</v>
      </c>
      <c r="I277" s="12">
        <v>67137</v>
      </c>
      <c r="J277" s="12">
        <f t="shared" si="152"/>
        <v>-28863</v>
      </c>
      <c r="K277" s="2"/>
    </row>
    <row r="278" spans="2:11" s="1" customFormat="1" ht="15" customHeight="1">
      <c r="B278" s="37"/>
      <c r="C278" s="88" t="s">
        <v>147</v>
      </c>
      <c r="D278" s="89"/>
      <c r="E278" s="12">
        <f>SUM(E279:E279)</f>
        <v>0</v>
      </c>
      <c r="F278" s="12">
        <f>SUM(F279:F279)</f>
        <v>228515.04</v>
      </c>
      <c r="G278" s="12">
        <f t="shared" si="151"/>
        <v>228515.04</v>
      </c>
      <c r="H278" s="12">
        <f>SUM(H279:H279)</f>
        <v>228515.04</v>
      </c>
      <c r="I278" s="12">
        <f>SUM(I279:I279)</f>
        <v>228515.04</v>
      </c>
      <c r="J278" s="12">
        <f t="shared" si="152"/>
        <v>228515.04</v>
      </c>
      <c r="K278" s="2"/>
    </row>
    <row r="279" spans="2:11" s="1" customFormat="1">
      <c r="B279" s="37"/>
      <c r="C279" s="83"/>
      <c r="D279" s="85" t="s">
        <v>148</v>
      </c>
      <c r="E279" s="12">
        <v>0</v>
      </c>
      <c r="F279" s="12">
        <v>228515.04</v>
      </c>
      <c r="G279" s="12">
        <f t="shared" si="151"/>
        <v>228515.04</v>
      </c>
      <c r="H279" s="12">
        <v>228515.04</v>
      </c>
      <c r="I279" s="12">
        <v>228515.04</v>
      </c>
      <c r="J279" s="12">
        <f t="shared" si="152"/>
        <v>228515.04</v>
      </c>
      <c r="K279" s="2"/>
    </row>
    <row r="280" spans="2:11" s="1" customFormat="1" ht="15" customHeight="1">
      <c r="B280" s="37"/>
      <c r="C280" s="88" t="s">
        <v>39</v>
      </c>
      <c r="D280" s="89"/>
      <c r="E280" s="12">
        <f>SUM(E281:E283)</f>
        <v>0</v>
      </c>
      <c r="F280" s="12">
        <f>SUM(F281:F283)</f>
        <v>548733.13</v>
      </c>
      <c r="G280" s="12">
        <f t="shared" si="151"/>
        <v>548733.13</v>
      </c>
      <c r="H280" s="12">
        <f>SUM(H281:H283)</f>
        <v>548683.13</v>
      </c>
      <c r="I280" s="12">
        <f>SUM(I281:I283)</f>
        <v>548683.13</v>
      </c>
      <c r="J280" s="12">
        <f t="shared" si="152"/>
        <v>548683.13</v>
      </c>
      <c r="K280" s="2"/>
    </row>
    <row r="281" spans="2:11" s="1" customFormat="1" ht="29.25" customHeight="1">
      <c r="B281" s="37"/>
      <c r="C281" s="83"/>
      <c r="D281" s="85" t="s">
        <v>149</v>
      </c>
      <c r="E281" s="12">
        <v>0</v>
      </c>
      <c r="F281" s="12">
        <v>450694.82</v>
      </c>
      <c r="G281" s="12">
        <f t="shared" si="151"/>
        <v>450694.82</v>
      </c>
      <c r="H281" s="12">
        <v>450694.82</v>
      </c>
      <c r="I281" s="12">
        <v>450694.82</v>
      </c>
      <c r="J281" s="12">
        <f t="shared" si="152"/>
        <v>450694.82</v>
      </c>
      <c r="K281" s="2"/>
    </row>
    <row r="282" spans="2:11" s="1" customFormat="1">
      <c r="B282" s="37"/>
      <c r="C282" s="40"/>
      <c r="D282" s="85" t="s">
        <v>150</v>
      </c>
      <c r="E282" s="12">
        <v>0</v>
      </c>
      <c r="F282" s="12">
        <v>79808.600000000006</v>
      </c>
      <c r="G282" s="12">
        <f t="shared" si="151"/>
        <v>79808.600000000006</v>
      </c>
      <c r="H282" s="12">
        <v>79758.600000000006</v>
      </c>
      <c r="I282" s="12">
        <v>79758.600000000006</v>
      </c>
      <c r="J282" s="12">
        <f t="shared" si="152"/>
        <v>79758.600000000006</v>
      </c>
      <c r="K282" s="2"/>
    </row>
    <row r="283" spans="2:11" s="1" customFormat="1" ht="25.5">
      <c r="B283" s="37"/>
      <c r="C283" s="40"/>
      <c r="D283" s="85" t="s">
        <v>151</v>
      </c>
      <c r="E283" s="12">
        <v>0</v>
      </c>
      <c r="F283" s="12">
        <v>18229.71</v>
      </c>
      <c r="G283" s="12">
        <f t="shared" si="151"/>
        <v>18229.71</v>
      </c>
      <c r="H283" s="12">
        <v>18229.71</v>
      </c>
      <c r="I283" s="12">
        <v>18229.71</v>
      </c>
      <c r="J283" s="12">
        <f t="shared" si="152"/>
        <v>18229.71</v>
      </c>
      <c r="K283" s="2"/>
    </row>
    <row r="284" spans="2:11" s="1" customFormat="1" ht="15" customHeight="1">
      <c r="B284" s="37"/>
      <c r="C284" s="88" t="s">
        <v>40</v>
      </c>
      <c r="D284" s="89"/>
      <c r="E284" s="12">
        <f>SUM(E285:E287)</f>
        <v>1646800</v>
      </c>
      <c r="F284" s="12">
        <f>SUM(F285:F287)</f>
        <v>12922.44</v>
      </c>
      <c r="G284" s="12">
        <f t="shared" si="151"/>
        <v>1659722.44</v>
      </c>
      <c r="H284" s="12">
        <f>SUM(H285:H287)</f>
        <v>12922.44</v>
      </c>
      <c r="I284" s="12">
        <f>SUM(I285:I287)</f>
        <v>12922.44</v>
      </c>
      <c r="J284" s="12">
        <f t="shared" si="152"/>
        <v>-1633877.56</v>
      </c>
      <c r="K284" s="2"/>
    </row>
    <row r="285" spans="2:11" s="1" customFormat="1" ht="15" customHeight="1">
      <c r="B285" s="37"/>
      <c r="C285" s="83"/>
      <c r="D285" s="85" t="s">
        <v>152</v>
      </c>
      <c r="E285" s="12">
        <v>1646800</v>
      </c>
      <c r="F285" s="12">
        <v>3038.26</v>
      </c>
      <c r="G285" s="12">
        <f t="shared" si="151"/>
        <v>1649838.26</v>
      </c>
      <c r="H285" s="12">
        <v>3038.26</v>
      </c>
      <c r="I285" s="12">
        <v>3038.26</v>
      </c>
      <c r="J285" s="12">
        <f t="shared" si="152"/>
        <v>-1643761.74</v>
      </c>
      <c r="K285" s="2"/>
    </row>
    <row r="286" spans="2:11" s="1" customFormat="1">
      <c r="B286" s="37"/>
      <c r="C286" s="40"/>
      <c r="D286" s="85" t="s">
        <v>153</v>
      </c>
      <c r="E286" s="12">
        <v>0</v>
      </c>
      <c r="F286" s="12">
        <v>8949.2900000000009</v>
      </c>
      <c r="G286" s="12">
        <f t="shared" si="151"/>
        <v>8949.2900000000009</v>
      </c>
      <c r="H286" s="12">
        <v>8949.2900000000009</v>
      </c>
      <c r="I286" s="12">
        <v>8949.2900000000009</v>
      </c>
      <c r="J286" s="12">
        <f t="shared" si="152"/>
        <v>8949.2900000000009</v>
      </c>
      <c r="K286" s="2"/>
    </row>
    <row r="287" spans="2:11" s="1" customFormat="1">
      <c r="B287" s="37"/>
      <c r="C287" s="40"/>
      <c r="D287" s="85" t="s">
        <v>19</v>
      </c>
      <c r="E287" s="12">
        <v>0</v>
      </c>
      <c r="F287" s="12">
        <v>934.89</v>
      </c>
      <c r="G287" s="12">
        <f t="shared" si="151"/>
        <v>934.89</v>
      </c>
      <c r="H287" s="12">
        <v>934.89</v>
      </c>
      <c r="I287" s="12">
        <v>934.89</v>
      </c>
      <c r="J287" s="12">
        <f t="shared" si="152"/>
        <v>934.89</v>
      </c>
      <c r="K287" s="2"/>
    </row>
    <row r="288" spans="2:11" s="1" customFormat="1" ht="30.75" customHeight="1">
      <c r="B288" s="87"/>
      <c r="C288" s="159" t="s">
        <v>41</v>
      </c>
      <c r="D288" s="160"/>
      <c r="E288" s="32">
        <f>E289+E301</f>
        <v>1380900</v>
      </c>
      <c r="F288" s="32">
        <f>F289+F301</f>
        <v>0</v>
      </c>
      <c r="G288" s="32">
        <f t="shared" si="151"/>
        <v>1380900</v>
      </c>
      <c r="H288" s="32">
        <f>H289+H301</f>
        <v>44274</v>
      </c>
      <c r="I288" s="32">
        <f>I289+I301</f>
        <v>44274</v>
      </c>
      <c r="J288" s="32">
        <f t="shared" si="152"/>
        <v>-1336626</v>
      </c>
      <c r="K288" s="2"/>
    </row>
    <row r="289" spans="2:11" s="1" customFormat="1" ht="15" customHeight="1">
      <c r="B289" s="167"/>
      <c r="C289" s="168" t="s">
        <v>41</v>
      </c>
      <c r="D289" s="169"/>
      <c r="E289" s="170">
        <f>E290+E292+E295+E297+E299</f>
        <v>1285900</v>
      </c>
      <c r="F289" s="170">
        <f>F290+F292+F295+F297+F299</f>
        <v>0</v>
      </c>
      <c r="G289" s="170">
        <f t="shared" si="151"/>
        <v>1285900</v>
      </c>
      <c r="H289" s="170">
        <f>H290+H292+H295+H297+H299</f>
        <v>44274</v>
      </c>
      <c r="I289" s="170">
        <f>I290+I292+I295+I297+I299</f>
        <v>44274</v>
      </c>
      <c r="J289" s="170">
        <f t="shared" si="152"/>
        <v>-1241626</v>
      </c>
      <c r="K289" s="2"/>
    </row>
    <row r="290" spans="2:11" s="1" customFormat="1" ht="15" customHeight="1">
      <c r="B290" s="37"/>
      <c r="C290" s="88" t="s">
        <v>71</v>
      </c>
      <c r="D290" s="89"/>
      <c r="E290" s="12">
        <f>SUM(E291:E291)</f>
        <v>150000</v>
      </c>
      <c r="F290" s="12">
        <f>SUM(F291:F291)</f>
        <v>0</v>
      </c>
      <c r="G290" s="12">
        <f t="shared" ref="G290:J290" si="153">G291</f>
        <v>150000</v>
      </c>
      <c r="H290" s="12">
        <f>SUM(H291:H291)</f>
        <v>8500</v>
      </c>
      <c r="I290" s="12">
        <f>SUM(I291:I291)</f>
        <v>8500</v>
      </c>
      <c r="J290" s="12">
        <f t="shared" si="153"/>
        <v>-141500</v>
      </c>
      <c r="K290" s="2"/>
    </row>
    <row r="291" spans="2:11" s="1" customFormat="1" ht="15" customHeight="1">
      <c r="B291" s="37"/>
      <c r="C291" s="38"/>
      <c r="D291" s="85" t="s">
        <v>154</v>
      </c>
      <c r="E291" s="12">
        <v>150000</v>
      </c>
      <c r="F291" s="12">
        <v>0</v>
      </c>
      <c r="G291" s="12">
        <f t="shared" ref="G291" si="154">E291+F291</f>
        <v>150000</v>
      </c>
      <c r="H291" s="12">
        <v>8500</v>
      </c>
      <c r="I291" s="12">
        <v>8500</v>
      </c>
      <c r="J291" s="12">
        <f t="shared" ref="J291" si="155">I291-E291</f>
        <v>-141500</v>
      </c>
      <c r="K291" s="2"/>
    </row>
    <row r="292" spans="2:11" s="1" customFormat="1" ht="15" customHeight="1">
      <c r="B292" s="37"/>
      <c r="C292" s="88" t="s">
        <v>72</v>
      </c>
      <c r="D292" s="89"/>
      <c r="E292" s="12">
        <f>SUM(E293:E294)</f>
        <v>235900</v>
      </c>
      <c r="F292" s="12">
        <f>SUM(F293:F294)</f>
        <v>0</v>
      </c>
      <c r="G292" s="12">
        <f>G294</f>
        <v>35900</v>
      </c>
      <c r="H292" s="12">
        <f>SUM(H293:H294)</f>
        <v>29874</v>
      </c>
      <c r="I292" s="12">
        <f>SUM(I293:I294)</f>
        <v>29874</v>
      </c>
      <c r="J292" s="12">
        <f>J294</f>
        <v>-34228</v>
      </c>
      <c r="K292" s="2"/>
    </row>
    <row r="293" spans="2:11" s="1" customFormat="1" ht="15" customHeight="1">
      <c r="B293" s="37"/>
      <c r="C293" s="38"/>
      <c r="D293" s="85" t="s">
        <v>155</v>
      </c>
      <c r="E293" s="12">
        <v>200000</v>
      </c>
      <c r="F293" s="12">
        <v>0</v>
      </c>
      <c r="G293" s="12">
        <f t="shared" ref="G293:G294" si="156">E293+F293</f>
        <v>200000</v>
      </c>
      <c r="H293" s="12">
        <v>28202</v>
      </c>
      <c r="I293" s="12">
        <v>28202</v>
      </c>
      <c r="J293" s="12">
        <f t="shared" ref="J293:J294" si="157">I293-E293</f>
        <v>-171798</v>
      </c>
      <c r="K293" s="2"/>
    </row>
    <row r="294" spans="2:11" s="1" customFormat="1" ht="15" customHeight="1">
      <c r="B294" s="37"/>
      <c r="C294" s="38"/>
      <c r="D294" s="85" t="s">
        <v>156</v>
      </c>
      <c r="E294" s="12">
        <v>35900</v>
      </c>
      <c r="F294" s="12">
        <v>0</v>
      </c>
      <c r="G294" s="12">
        <f t="shared" si="156"/>
        <v>35900</v>
      </c>
      <c r="H294" s="12">
        <v>1672</v>
      </c>
      <c r="I294" s="12">
        <v>1672</v>
      </c>
      <c r="J294" s="12">
        <f t="shared" si="157"/>
        <v>-34228</v>
      </c>
      <c r="K294" s="2"/>
    </row>
    <row r="295" spans="2:11" s="1" customFormat="1" ht="15" customHeight="1">
      <c r="B295" s="37"/>
      <c r="C295" s="88" t="s">
        <v>157</v>
      </c>
      <c r="D295" s="89"/>
      <c r="E295" s="12">
        <f>SUM(E296:E296)</f>
        <v>465000</v>
      </c>
      <c r="F295" s="12">
        <f>SUM(F296:F296)</f>
        <v>0</v>
      </c>
      <c r="G295" s="12">
        <f t="shared" ref="G295:J299" si="158">G296</f>
        <v>465000</v>
      </c>
      <c r="H295" s="12">
        <f>SUM(H296:H296)</f>
        <v>5900</v>
      </c>
      <c r="I295" s="12">
        <f>SUM(I296:I296)</f>
        <v>5900</v>
      </c>
      <c r="J295" s="12">
        <f t="shared" si="158"/>
        <v>-459100</v>
      </c>
      <c r="K295" s="2"/>
    </row>
    <row r="296" spans="2:11" s="1" customFormat="1" ht="15" customHeight="1">
      <c r="B296" s="37"/>
      <c r="C296" s="38"/>
      <c r="D296" s="85" t="s">
        <v>158</v>
      </c>
      <c r="E296" s="12">
        <v>465000</v>
      </c>
      <c r="F296" s="12">
        <v>0</v>
      </c>
      <c r="G296" s="12">
        <f t="shared" ref="G296" si="159">E296+F296</f>
        <v>465000</v>
      </c>
      <c r="H296" s="12">
        <v>5900</v>
      </c>
      <c r="I296" s="12">
        <v>5900</v>
      </c>
      <c r="J296" s="12">
        <f t="shared" ref="J296" si="160">I296-E296</f>
        <v>-459100</v>
      </c>
      <c r="K296" s="2"/>
    </row>
    <row r="297" spans="2:11" s="1" customFormat="1" ht="15" customHeight="1">
      <c r="B297" s="37"/>
      <c r="C297" s="88" t="s">
        <v>159</v>
      </c>
      <c r="D297" s="89"/>
      <c r="E297" s="12">
        <f>SUM(E298:E298)</f>
        <v>340000</v>
      </c>
      <c r="F297" s="12">
        <f>SUM(F298:F298)</f>
        <v>0</v>
      </c>
      <c r="G297" s="12">
        <f t="shared" si="158"/>
        <v>340000</v>
      </c>
      <c r="H297" s="12">
        <f>SUM(H298:H298)</f>
        <v>0</v>
      </c>
      <c r="I297" s="12">
        <f>SUM(I298:I298)</f>
        <v>0</v>
      </c>
      <c r="J297" s="12">
        <f t="shared" si="158"/>
        <v>-340000</v>
      </c>
      <c r="K297" s="2"/>
    </row>
    <row r="298" spans="2:11" s="1" customFormat="1" ht="15" customHeight="1">
      <c r="B298" s="37"/>
      <c r="C298" s="38"/>
      <c r="D298" s="85" t="s">
        <v>159</v>
      </c>
      <c r="E298" s="12">
        <v>340000</v>
      </c>
      <c r="F298" s="12">
        <v>0</v>
      </c>
      <c r="G298" s="12">
        <f t="shared" ref="G298" si="161">E298+F298</f>
        <v>340000</v>
      </c>
      <c r="H298" s="12">
        <v>0</v>
      </c>
      <c r="I298" s="12">
        <v>0</v>
      </c>
      <c r="J298" s="12">
        <f t="shared" ref="J298" si="162">I298-E298</f>
        <v>-340000</v>
      </c>
      <c r="K298" s="2"/>
    </row>
    <row r="299" spans="2:11" s="1" customFormat="1" ht="15" customHeight="1">
      <c r="B299" s="37"/>
      <c r="C299" s="163" t="s">
        <v>160</v>
      </c>
      <c r="D299" s="89"/>
      <c r="E299" s="12">
        <f>SUM(E300:E300)</f>
        <v>95000</v>
      </c>
      <c r="F299" s="12">
        <f>SUM(F300:F300)</f>
        <v>0</v>
      </c>
      <c r="G299" s="12">
        <f t="shared" si="158"/>
        <v>95000</v>
      </c>
      <c r="H299" s="12">
        <f>SUM(H300:H300)</f>
        <v>0</v>
      </c>
      <c r="I299" s="12">
        <f>SUM(I300:I300)</f>
        <v>0</v>
      </c>
      <c r="J299" s="12">
        <f t="shared" si="158"/>
        <v>-95000</v>
      </c>
      <c r="K299" s="2"/>
    </row>
    <row r="300" spans="2:11" s="1" customFormat="1" ht="15" customHeight="1">
      <c r="B300" s="37"/>
      <c r="C300" s="73"/>
      <c r="D300" s="165" t="s">
        <v>160</v>
      </c>
      <c r="E300" s="172">
        <v>95000</v>
      </c>
      <c r="F300" s="172">
        <v>0</v>
      </c>
      <c r="G300" s="172">
        <f t="shared" ref="G300:G301" si="163">E300+F300</f>
        <v>95000</v>
      </c>
      <c r="H300" s="172">
        <v>0</v>
      </c>
      <c r="I300" s="172">
        <v>0</v>
      </c>
      <c r="J300" s="171">
        <f t="shared" ref="J300:J301" si="164">I300-E300</f>
        <v>-95000</v>
      </c>
      <c r="K300" s="2"/>
    </row>
    <row r="301" spans="2:11" s="1" customFormat="1" ht="15" customHeight="1">
      <c r="B301" s="44"/>
      <c r="C301" s="173" t="s">
        <v>161</v>
      </c>
      <c r="D301" s="95"/>
      <c r="E301" s="28">
        <f>E302</f>
        <v>95000</v>
      </c>
      <c r="F301" s="28">
        <f>F302</f>
        <v>0</v>
      </c>
      <c r="G301" s="28">
        <f t="shared" si="163"/>
        <v>95000</v>
      </c>
      <c r="H301" s="28">
        <f>H302</f>
        <v>0</v>
      </c>
      <c r="I301" s="28">
        <f>I302</f>
        <v>0</v>
      </c>
      <c r="J301" s="28">
        <f t="shared" si="164"/>
        <v>-95000</v>
      </c>
      <c r="K301" s="2"/>
    </row>
    <row r="302" spans="2:11" s="1" customFormat="1" ht="15" customHeight="1">
      <c r="B302" s="37"/>
      <c r="C302" s="88" t="s">
        <v>161</v>
      </c>
      <c r="D302" s="89"/>
      <c r="E302" s="12">
        <f>SUM(E303:E303)</f>
        <v>95000</v>
      </c>
      <c r="F302" s="12">
        <f>SUM(F303:F303)</f>
        <v>0</v>
      </c>
      <c r="G302" s="12">
        <f t="shared" ref="G302:J302" si="165">G303</f>
        <v>95000</v>
      </c>
      <c r="H302" s="12">
        <f>SUM(H303:H303)</f>
        <v>0</v>
      </c>
      <c r="I302" s="12">
        <f>SUM(I303:I303)</f>
        <v>0</v>
      </c>
      <c r="J302" s="12">
        <f t="shared" si="165"/>
        <v>-95000</v>
      </c>
      <c r="K302" s="2"/>
    </row>
    <row r="303" spans="2:11" s="1" customFormat="1" ht="15" customHeight="1">
      <c r="B303" s="37"/>
      <c r="C303" s="38"/>
      <c r="D303" s="85" t="s">
        <v>87</v>
      </c>
      <c r="E303" s="12">
        <v>95000</v>
      </c>
      <c r="F303" s="12">
        <v>0</v>
      </c>
      <c r="G303" s="12">
        <f t="shared" ref="G303:G319" si="166">E303+F303</f>
        <v>95000</v>
      </c>
      <c r="H303" s="12">
        <v>0</v>
      </c>
      <c r="I303" s="12">
        <v>0</v>
      </c>
      <c r="J303" s="12">
        <f t="shared" ref="J303:J319" si="167">I303-E303</f>
        <v>-95000</v>
      </c>
      <c r="K303" s="2"/>
    </row>
    <row r="304" spans="2:11" s="1" customFormat="1" ht="30.75" customHeight="1">
      <c r="B304" s="58"/>
      <c r="C304" s="92" t="s">
        <v>43</v>
      </c>
      <c r="D304" s="93"/>
      <c r="E304" s="34">
        <f>E305+E320+E328</f>
        <v>350049968</v>
      </c>
      <c r="F304" s="34">
        <f>F305+F320+F328</f>
        <v>-36977662.420000002</v>
      </c>
      <c r="G304" s="32">
        <f t="shared" si="166"/>
        <v>313072305.57999998</v>
      </c>
      <c r="H304" s="34">
        <f>H305+H320+H328</f>
        <v>260570483.93000001</v>
      </c>
      <c r="I304" s="34">
        <f>I305+I320+I328</f>
        <v>260570483.93000001</v>
      </c>
      <c r="J304" s="32">
        <f t="shared" si="167"/>
        <v>-89479484.069999993</v>
      </c>
      <c r="K304" s="2"/>
    </row>
    <row r="305" spans="2:11" s="1" customFormat="1" ht="15" customHeight="1">
      <c r="B305" s="44"/>
      <c r="C305" s="94" t="s">
        <v>44</v>
      </c>
      <c r="D305" s="95"/>
      <c r="E305" s="28">
        <f>E306</f>
        <v>78593200</v>
      </c>
      <c r="F305" s="28">
        <f t="shared" ref="F305" si="168">F306</f>
        <v>21005457.640000001</v>
      </c>
      <c r="G305" s="28">
        <f t="shared" si="166"/>
        <v>99598657.640000001</v>
      </c>
      <c r="H305" s="28">
        <f>H306</f>
        <v>76662248.070000023</v>
      </c>
      <c r="I305" s="28">
        <f>I306</f>
        <v>76662248.070000023</v>
      </c>
      <c r="J305" s="28">
        <f t="shared" si="167"/>
        <v>-1930951.9299999774</v>
      </c>
      <c r="K305" s="2"/>
    </row>
    <row r="306" spans="2:11" s="1" customFormat="1" ht="15" customHeight="1">
      <c r="B306" s="37"/>
      <c r="C306" s="88" t="s">
        <v>73</v>
      </c>
      <c r="D306" s="89"/>
      <c r="E306" s="12">
        <f>SUM(E307:E319)</f>
        <v>78593200</v>
      </c>
      <c r="F306" s="12">
        <f>SUM(F307:F319)</f>
        <v>21005457.640000001</v>
      </c>
      <c r="G306" s="12">
        <f t="shared" si="166"/>
        <v>99598657.640000001</v>
      </c>
      <c r="H306" s="12">
        <f>SUM(H307:H319)</f>
        <v>76662248.070000023</v>
      </c>
      <c r="I306" s="12">
        <f>SUM(I307:I319)</f>
        <v>76662248.070000023</v>
      </c>
      <c r="J306" s="12">
        <f t="shared" si="167"/>
        <v>-1930951.9299999774</v>
      </c>
      <c r="K306" s="2"/>
    </row>
    <row r="307" spans="2:11" s="1" customFormat="1" ht="15" customHeight="1">
      <c r="B307" s="37"/>
      <c r="C307" s="40"/>
      <c r="D307" s="52" t="s">
        <v>162</v>
      </c>
      <c r="E307" s="12">
        <v>72498298</v>
      </c>
      <c r="F307" s="12">
        <v>0</v>
      </c>
      <c r="G307" s="12">
        <f t="shared" si="166"/>
        <v>72498298</v>
      </c>
      <c r="H307" s="12">
        <v>51676437.960000001</v>
      </c>
      <c r="I307" s="12">
        <v>51676437.960000001</v>
      </c>
      <c r="J307" s="12">
        <f t="shared" si="167"/>
        <v>-20821860.039999999</v>
      </c>
      <c r="K307" s="2"/>
    </row>
    <row r="308" spans="2:11" s="1" customFormat="1" ht="15" customHeight="1">
      <c r="B308" s="37"/>
      <c r="C308" s="40"/>
      <c r="D308" s="52" t="s">
        <v>163</v>
      </c>
      <c r="E308" s="12">
        <v>0</v>
      </c>
      <c r="F308" s="12">
        <v>294502.63</v>
      </c>
      <c r="G308" s="12">
        <f t="shared" si="166"/>
        <v>294502.63</v>
      </c>
      <c r="H308" s="12">
        <v>294502.63</v>
      </c>
      <c r="I308" s="12">
        <v>294502.63</v>
      </c>
      <c r="J308" s="12">
        <f t="shared" si="167"/>
        <v>294502.63</v>
      </c>
      <c r="K308" s="2"/>
    </row>
    <row r="309" spans="2:11" s="1" customFormat="1" ht="15" customHeight="1">
      <c r="B309" s="37"/>
      <c r="C309" s="40"/>
      <c r="D309" s="52" t="s">
        <v>74</v>
      </c>
      <c r="E309" s="12">
        <v>0</v>
      </c>
      <c r="F309" s="12">
        <v>58446.35</v>
      </c>
      <c r="G309" s="12">
        <f t="shared" si="166"/>
        <v>58446.35</v>
      </c>
      <c r="H309" s="12">
        <v>58446.35</v>
      </c>
      <c r="I309" s="12">
        <v>58446.35</v>
      </c>
      <c r="J309" s="12">
        <f t="shared" si="167"/>
        <v>58446.35</v>
      </c>
      <c r="K309" s="2"/>
    </row>
    <row r="310" spans="2:11" s="1" customFormat="1" ht="15" customHeight="1">
      <c r="B310" s="37"/>
      <c r="C310" s="40"/>
      <c r="D310" s="52" t="s">
        <v>75</v>
      </c>
      <c r="E310" s="12">
        <v>0</v>
      </c>
      <c r="F310" s="12">
        <v>582236.77</v>
      </c>
      <c r="G310" s="12">
        <f t="shared" si="166"/>
        <v>582236.77</v>
      </c>
      <c r="H310" s="12">
        <v>582236.77</v>
      </c>
      <c r="I310" s="12">
        <v>582236.77</v>
      </c>
      <c r="J310" s="12">
        <f t="shared" si="167"/>
        <v>582236.77</v>
      </c>
      <c r="K310" s="2"/>
    </row>
    <row r="311" spans="2:11" s="1" customFormat="1" ht="15" customHeight="1">
      <c r="B311" s="37"/>
      <c r="C311" s="40"/>
      <c r="D311" s="52" t="s">
        <v>164</v>
      </c>
      <c r="E311" s="12">
        <v>0</v>
      </c>
      <c r="F311" s="12">
        <v>2052528.87</v>
      </c>
      <c r="G311" s="12">
        <f t="shared" si="166"/>
        <v>2052528.87</v>
      </c>
      <c r="H311" s="12">
        <v>2052528.87</v>
      </c>
      <c r="I311" s="12">
        <v>2052528.87</v>
      </c>
      <c r="J311" s="12">
        <f t="shared" si="167"/>
        <v>2052528.87</v>
      </c>
      <c r="K311" s="2"/>
    </row>
    <row r="312" spans="2:11" s="1" customFormat="1" ht="15" customHeight="1">
      <c r="B312" s="37"/>
      <c r="C312" s="40"/>
      <c r="D312" s="52" t="s">
        <v>76</v>
      </c>
      <c r="E312" s="12">
        <v>0</v>
      </c>
      <c r="F312" s="12">
        <v>137811.31</v>
      </c>
      <c r="G312" s="12">
        <f t="shared" si="166"/>
        <v>137811.31</v>
      </c>
      <c r="H312" s="12">
        <v>137811.31</v>
      </c>
      <c r="I312" s="12">
        <v>137811.31</v>
      </c>
      <c r="J312" s="12">
        <f t="shared" si="167"/>
        <v>137811.31</v>
      </c>
      <c r="K312" s="2"/>
    </row>
    <row r="313" spans="2:11" s="1" customFormat="1" ht="15" customHeight="1">
      <c r="B313" s="37"/>
      <c r="C313" s="40"/>
      <c r="D313" s="52" t="s">
        <v>165</v>
      </c>
      <c r="E313" s="12">
        <v>0</v>
      </c>
      <c r="F313" s="12">
        <v>63305.64</v>
      </c>
      <c r="G313" s="12">
        <f t="shared" si="166"/>
        <v>63305.64</v>
      </c>
      <c r="H313" s="12">
        <v>63305.64</v>
      </c>
      <c r="I313" s="12">
        <v>63305.64</v>
      </c>
      <c r="J313" s="12">
        <f t="shared" si="167"/>
        <v>63305.64</v>
      </c>
      <c r="K313" s="2"/>
    </row>
    <row r="314" spans="2:11" s="1" customFormat="1" ht="15" customHeight="1">
      <c r="B314" s="37"/>
      <c r="C314" s="74"/>
      <c r="D314" s="52" t="s">
        <v>166</v>
      </c>
      <c r="E314" s="12">
        <v>0</v>
      </c>
      <c r="F314" s="12">
        <v>8335679.4100000001</v>
      </c>
      <c r="G314" s="12">
        <f t="shared" si="166"/>
        <v>8335679.4100000001</v>
      </c>
      <c r="H314" s="12">
        <v>8335679.4100000001</v>
      </c>
      <c r="I314" s="12">
        <v>8335679.4100000001</v>
      </c>
      <c r="J314" s="12">
        <f t="shared" si="167"/>
        <v>8335679.4100000001</v>
      </c>
      <c r="K314" s="2"/>
    </row>
    <row r="315" spans="2:11" s="1" customFormat="1" ht="15" customHeight="1">
      <c r="B315" s="37"/>
      <c r="C315" s="40"/>
      <c r="D315" s="52" t="s">
        <v>167</v>
      </c>
      <c r="E315" s="12">
        <v>0</v>
      </c>
      <c r="F315" s="12">
        <v>1336981.26</v>
      </c>
      <c r="G315" s="12">
        <f t="shared" si="166"/>
        <v>1336981.26</v>
      </c>
      <c r="H315" s="12">
        <v>1336981.26</v>
      </c>
      <c r="I315" s="12">
        <v>1336981.26</v>
      </c>
      <c r="J315" s="12">
        <f t="shared" si="167"/>
        <v>1336981.26</v>
      </c>
      <c r="K315" s="2"/>
    </row>
    <row r="316" spans="2:11" s="1" customFormat="1" ht="31.5" customHeight="1">
      <c r="B316" s="37"/>
      <c r="C316" s="40"/>
      <c r="D316" s="52" t="s">
        <v>168</v>
      </c>
      <c r="E316" s="12">
        <v>0</v>
      </c>
      <c r="F316" s="12">
        <v>1039027.31</v>
      </c>
      <c r="G316" s="12">
        <f t="shared" si="166"/>
        <v>1039027.31</v>
      </c>
      <c r="H316" s="12">
        <v>1039027.31</v>
      </c>
      <c r="I316" s="12">
        <v>1039027.31</v>
      </c>
      <c r="J316" s="12">
        <f t="shared" si="167"/>
        <v>1039027.31</v>
      </c>
      <c r="K316" s="2"/>
    </row>
    <row r="317" spans="2:11" s="1" customFormat="1" ht="30.75" customHeight="1">
      <c r="B317" s="37"/>
      <c r="C317" s="40"/>
      <c r="D317" s="52" t="s">
        <v>169</v>
      </c>
      <c r="E317" s="12">
        <v>6094902</v>
      </c>
      <c r="F317" s="12">
        <v>0</v>
      </c>
      <c r="G317" s="12">
        <f t="shared" si="166"/>
        <v>6094902</v>
      </c>
      <c r="H317" s="12">
        <v>3980352.47</v>
      </c>
      <c r="I317" s="12">
        <v>3980352.47</v>
      </c>
      <c r="J317" s="12">
        <f t="shared" si="167"/>
        <v>-2114549.5299999998</v>
      </c>
      <c r="K317" s="2"/>
    </row>
    <row r="318" spans="2:11" s="1" customFormat="1" ht="15" customHeight="1">
      <c r="B318" s="37"/>
      <c r="C318" s="40"/>
      <c r="D318" s="52" t="s">
        <v>170</v>
      </c>
      <c r="E318" s="12">
        <v>0</v>
      </c>
      <c r="F318" s="12">
        <v>7102460</v>
      </c>
      <c r="G318" s="12">
        <f t="shared" si="166"/>
        <v>7102460</v>
      </c>
      <c r="H318" s="12">
        <v>7102460</v>
      </c>
      <c r="I318" s="12">
        <v>7102460</v>
      </c>
      <c r="J318" s="12">
        <f t="shared" si="167"/>
        <v>7102460</v>
      </c>
      <c r="K318" s="2"/>
    </row>
    <row r="319" spans="2:11" s="1" customFormat="1" ht="15" customHeight="1">
      <c r="B319" s="37"/>
      <c r="C319" s="40"/>
      <c r="D319" s="52" t="s">
        <v>171</v>
      </c>
      <c r="E319" s="12">
        <v>0</v>
      </c>
      <c r="F319" s="12">
        <v>2478.09</v>
      </c>
      <c r="G319" s="12">
        <f t="shared" si="166"/>
        <v>2478.09</v>
      </c>
      <c r="H319" s="12">
        <v>2478.09</v>
      </c>
      <c r="I319" s="12">
        <v>2478.09</v>
      </c>
      <c r="J319" s="12">
        <f t="shared" si="167"/>
        <v>2478.09</v>
      </c>
      <c r="K319" s="2"/>
    </row>
    <row r="320" spans="2:11" s="1" customFormat="1" ht="15" customHeight="1">
      <c r="B320" s="44"/>
      <c r="C320" s="94" t="s">
        <v>45</v>
      </c>
      <c r="D320" s="95"/>
      <c r="E320" s="28">
        <f>E321</f>
        <v>271456768</v>
      </c>
      <c r="F320" s="28">
        <f>F321</f>
        <v>-57983120.060000002</v>
      </c>
      <c r="G320" s="28">
        <f t="shared" ref="G320:G328" si="169">E320+F320</f>
        <v>213473647.94</v>
      </c>
      <c r="H320" s="28">
        <f>H321</f>
        <v>183908235.85999998</v>
      </c>
      <c r="I320" s="28">
        <f>I321</f>
        <v>183908235.85999998</v>
      </c>
      <c r="J320" s="28">
        <f t="shared" ref="J320:J328" si="170">I320-E320</f>
        <v>-87548532.140000015</v>
      </c>
      <c r="K320" s="2"/>
    </row>
    <row r="321" spans="2:14" s="6" customFormat="1" ht="15" customHeight="1">
      <c r="B321" s="70"/>
      <c r="C321" s="98" t="s">
        <v>45</v>
      </c>
      <c r="D321" s="99"/>
      <c r="E321" s="32">
        <f>E322+E325</f>
        <v>271456768</v>
      </c>
      <c r="F321" s="32">
        <f>F322+F325</f>
        <v>-57983120.060000002</v>
      </c>
      <c r="G321" s="32">
        <f t="shared" si="169"/>
        <v>213473647.94</v>
      </c>
      <c r="H321" s="32">
        <f>H322+H325</f>
        <v>183908235.85999998</v>
      </c>
      <c r="I321" s="32">
        <f>I322+I325</f>
        <v>183908235.85999998</v>
      </c>
      <c r="J321" s="32">
        <f t="shared" si="170"/>
        <v>-87548532.140000015</v>
      </c>
      <c r="K321" s="5"/>
      <c r="L321" s="30"/>
    </row>
    <row r="322" spans="2:14" ht="15" customHeight="1">
      <c r="B322" s="37"/>
      <c r="C322" s="40"/>
      <c r="D322" s="75" t="s">
        <v>20</v>
      </c>
      <c r="E322" s="32">
        <f>SUM(E323:E324)</f>
        <v>218614994</v>
      </c>
      <c r="F322" s="32">
        <f>SUM(F323:F324)</f>
        <v>-61353810.109999999</v>
      </c>
      <c r="G322" s="32">
        <f t="shared" si="169"/>
        <v>157261183.88999999</v>
      </c>
      <c r="H322" s="32">
        <f>SUM(H323:H324)</f>
        <v>141746319.94999999</v>
      </c>
      <c r="I322" s="32">
        <f>SUM(I323:I324)</f>
        <v>141746319.94999999</v>
      </c>
      <c r="J322" s="32">
        <f t="shared" si="170"/>
        <v>-76868674.050000012</v>
      </c>
      <c r="K322" s="2"/>
    </row>
    <row r="323" spans="2:14" ht="15" customHeight="1">
      <c r="B323" s="37"/>
      <c r="C323" s="40"/>
      <c r="D323" s="52" t="s">
        <v>77</v>
      </c>
      <c r="E323" s="12">
        <v>218614994</v>
      </c>
      <c r="F323" s="12">
        <v>-61524813</v>
      </c>
      <c r="G323" s="12">
        <f t="shared" si="169"/>
        <v>157090181</v>
      </c>
      <c r="H323" s="12">
        <v>141575317.06</v>
      </c>
      <c r="I323" s="12">
        <v>141575317.06</v>
      </c>
      <c r="J323" s="12">
        <f t="shared" si="170"/>
        <v>-77039676.939999998</v>
      </c>
      <c r="K323" s="2"/>
    </row>
    <row r="324" spans="2:14" ht="15" customHeight="1">
      <c r="B324" s="37"/>
      <c r="C324" s="40"/>
      <c r="D324" s="52" t="s">
        <v>172</v>
      </c>
      <c r="E324" s="12">
        <v>0</v>
      </c>
      <c r="F324" s="12">
        <v>171002.89</v>
      </c>
      <c r="G324" s="12">
        <f t="shared" si="169"/>
        <v>171002.89</v>
      </c>
      <c r="H324" s="12">
        <v>171002.89</v>
      </c>
      <c r="I324" s="12">
        <v>171002.89</v>
      </c>
      <c r="J324" s="12">
        <f t="shared" si="170"/>
        <v>171002.89</v>
      </c>
      <c r="K324" s="2"/>
    </row>
    <row r="325" spans="2:14" s="6" customFormat="1" ht="15" customHeight="1">
      <c r="B325" s="70"/>
      <c r="C325" s="40"/>
      <c r="D325" s="71" t="s">
        <v>21</v>
      </c>
      <c r="E325" s="32">
        <f>SUM(E326:E327)</f>
        <v>52841774</v>
      </c>
      <c r="F325" s="32">
        <f>SUM(F326:F327)</f>
        <v>3370690.0500000003</v>
      </c>
      <c r="G325" s="32">
        <f t="shared" si="169"/>
        <v>56212464.049999997</v>
      </c>
      <c r="H325" s="32">
        <f>SUM(H326:H327)</f>
        <v>42161915.910000004</v>
      </c>
      <c r="I325" s="32">
        <f>SUM(I326:I327)</f>
        <v>42161915.910000004</v>
      </c>
      <c r="J325" s="32">
        <f t="shared" si="170"/>
        <v>-10679858.089999996</v>
      </c>
      <c r="K325" s="5"/>
      <c r="L325" s="30"/>
    </row>
    <row r="326" spans="2:14" ht="15" customHeight="1">
      <c r="B326" s="37"/>
      <c r="C326" s="40"/>
      <c r="D326" s="52" t="s">
        <v>21</v>
      </c>
      <c r="E326" s="12">
        <v>52841774</v>
      </c>
      <c r="F326" s="12">
        <v>3360418.41</v>
      </c>
      <c r="G326" s="12">
        <f t="shared" si="169"/>
        <v>56202192.409999996</v>
      </c>
      <c r="H326" s="12">
        <v>42151644.270000003</v>
      </c>
      <c r="I326" s="12">
        <v>42151644.270000003</v>
      </c>
      <c r="J326" s="12">
        <f t="shared" si="170"/>
        <v>-10690129.729999997</v>
      </c>
      <c r="K326" s="2"/>
    </row>
    <row r="327" spans="2:14" ht="32.25" customHeight="1">
      <c r="B327" s="37"/>
      <c r="C327" s="40"/>
      <c r="D327" s="52" t="s">
        <v>173</v>
      </c>
      <c r="E327" s="12">
        <v>0</v>
      </c>
      <c r="F327" s="12">
        <v>10271.64</v>
      </c>
      <c r="G327" s="12">
        <f t="shared" si="169"/>
        <v>10271.64</v>
      </c>
      <c r="H327" s="12">
        <v>10271.64</v>
      </c>
      <c r="I327" s="12">
        <v>10271.64</v>
      </c>
      <c r="J327" s="12">
        <f t="shared" si="170"/>
        <v>10271.64</v>
      </c>
      <c r="K327" s="2"/>
    </row>
    <row r="328" spans="2:14" ht="15" customHeight="1">
      <c r="B328" s="44"/>
      <c r="C328" s="94" t="s">
        <v>46</v>
      </c>
      <c r="D328" s="95"/>
      <c r="E328" s="28">
        <v>0</v>
      </c>
      <c r="F328" s="28">
        <v>0</v>
      </c>
      <c r="G328" s="32">
        <f t="shared" si="169"/>
        <v>0</v>
      </c>
      <c r="H328" s="28">
        <v>0</v>
      </c>
      <c r="I328" s="28">
        <v>0</v>
      </c>
      <c r="J328" s="32">
        <f t="shared" si="170"/>
        <v>0</v>
      </c>
      <c r="K328" s="2"/>
    </row>
    <row r="329" spans="2:14" ht="30" customHeight="1">
      <c r="B329" s="56"/>
      <c r="C329" s="92" t="s">
        <v>47</v>
      </c>
      <c r="D329" s="93"/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2"/>
    </row>
    <row r="330" spans="2:14" ht="42.75" customHeight="1">
      <c r="B330" s="156" t="s">
        <v>51</v>
      </c>
      <c r="C330" s="157"/>
      <c r="D330" s="158"/>
      <c r="E330" s="81"/>
      <c r="F330" s="81"/>
      <c r="G330" s="82"/>
      <c r="H330" s="81"/>
      <c r="I330" s="81"/>
      <c r="J330" s="82"/>
      <c r="K330" s="2"/>
    </row>
    <row r="331" spans="2:14" ht="30" customHeight="1">
      <c r="B331" s="46"/>
      <c r="C331" s="154" t="s">
        <v>30</v>
      </c>
      <c r="D331" s="155"/>
      <c r="E331" s="13">
        <v>0</v>
      </c>
      <c r="F331" s="13">
        <v>0</v>
      </c>
      <c r="G331" s="14">
        <f t="shared" ref="G331:G337" si="171">E331+F331</f>
        <v>0</v>
      </c>
      <c r="H331" s="13">
        <v>0</v>
      </c>
      <c r="I331" s="13">
        <v>0</v>
      </c>
      <c r="J331" s="14">
        <f t="shared" ref="J331:J337" si="172">I331-E331</f>
        <v>0</v>
      </c>
      <c r="K331" s="2"/>
    </row>
    <row r="332" spans="2:14" ht="30" customHeight="1">
      <c r="B332" s="46"/>
      <c r="C332" s="154" t="s">
        <v>78</v>
      </c>
      <c r="D332" s="155"/>
      <c r="E332" s="13">
        <v>0</v>
      </c>
      <c r="F332" s="13">
        <v>0</v>
      </c>
      <c r="G332" s="14">
        <f t="shared" si="171"/>
        <v>0</v>
      </c>
      <c r="H332" s="13">
        <v>0</v>
      </c>
      <c r="I332" s="13">
        <v>0</v>
      </c>
      <c r="J332" s="14">
        <f t="shared" si="172"/>
        <v>0</v>
      </c>
      <c r="K332" s="2"/>
    </row>
    <row r="333" spans="2:14" ht="30" customHeight="1">
      <c r="B333" s="46"/>
      <c r="C333" s="154" t="s">
        <v>79</v>
      </c>
      <c r="D333" s="155"/>
      <c r="E333" s="13">
        <v>0</v>
      </c>
      <c r="F333" s="13">
        <v>0</v>
      </c>
      <c r="G333" s="14">
        <f t="shared" si="171"/>
        <v>0</v>
      </c>
      <c r="H333" s="13">
        <v>0</v>
      </c>
      <c r="I333" s="13">
        <v>0</v>
      </c>
      <c r="J333" s="14">
        <f t="shared" si="172"/>
        <v>0</v>
      </c>
      <c r="K333" s="2"/>
    </row>
    <row r="334" spans="2:14" ht="30" customHeight="1">
      <c r="B334" s="46"/>
      <c r="C334" s="154" t="s">
        <v>47</v>
      </c>
      <c r="D334" s="155"/>
      <c r="E334" s="13">
        <v>0</v>
      </c>
      <c r="F334" s="13">
        <v>0</v>
      </c>
      <c r="G334" s="14">
        <f t="shared" si="171"/>
        <v>0</v>
      </c>
      <c r="H334" s="13">
        <v>0</v>
      </c>
      <c r="I334" s="13">
        <v>0</v>
      </c>
      <c r="J334" s="14">
        <f t="shared" si="172"/>
        <v>0</v>
      </c>
      <c r="K334" s="2"/>
      <c r="M334" s="29"/>
      <c r="N334" s="29"/>
    </row>
    <row r="335" spans="2:14" ht="7.5" customHeight="1">
      <c r="B335" s="151"/>
      <c r="C335" s="152"/>
      <c r="D335" s="153"/>
      <c r="E335" s="15"/>
      <c r="F335" s="15"/>
      <c r="G335" s="16"/>
      <c r="H335" s="15"/>
      <c r="I335" s="15"/>
      <c r="J335" s="16"/>
      <c r="K335" s="2"/>
      <c r="M335" s="29"/>
      <c r="N335" s="29"/>
    </row>
    <row r="336" spans="2:14" ht="30" customHeight="1">
      <c r="B336" s="136" t="s">
        <v>48</v>
      </c>
      <c r="C336" s="137"/>
      <c r="D336" s="138"/>
      <c r="E336" s="15">
        <f>E337</f>
        <v>0</v>
      </c>
      <c r="F336" s="15">
        <f>F337</f>
        <v>0</v>
      </c>
      <c r="G336" s="16">
        <f t="shared" si="171"/>
        <v>0</v>
      </c>
      <c r="H336" s="15">
        <f t="shared" ref="H336:I336" si="173">H337</f>
        <v>0</v>
      </c>
      <c r="I336" s="15">
        <f t="shared" si="173"/>
        <v>0</v>
      </c>
      <c r="J336" s="16">
        <f t="shared" si="172"/>
        <v>0</v>
      </c>
      <c r="K336" s="2"/>
      <c r="M336" s="29"/>
      <c r="N336" s="29"/>
    </row>
    <row r="337" spans="2:11" s="1" customFormat="1" ht="15" customHeight="1">
      <c r="B337" s="47"/>
      <c r="C337" s="139" t="s">
        <v>48</v>
      </c>
      <c r="D337" s="140"/>
      <c r="E337" s="17">
        <v>0</v>
      </c>
      <c r="F337" s="17">
        <v>0</v>
      </c>
      <c r="G337" s="18">
        <f t="shared" si="171"/>
        <v>0</v>
      </c>
      <c r="H337" s="17">
        <v>0</v>
      </c>
      <c r="I337" s="17">
        <v>0</v>
      </c>
      <c r="J337" s="18">
        <f t="shared" si="172"/>
        <v>0</v>
      </c>
      <c r="K337" s="2"/>
    </row>
    <row r="338" spans="2:11" s="1" customFormat="1" ht="15" customHeight="1">
      <c r="B338" s="7"/>
      <c r="C338" s="8"/>
      <c r="D338" s="9"/>
      <c r="E338" s="19"/>
      <c r="F338" s="19"/>
      <c r="G338" s="25"/>
      <c r="H338" s="19"/>
      <c r="I338" s="19"/>
      <c r="J338" s="25"/>
      <c r="K338" s="2"/>
    </row>
    <row r="339" spans="2:11" s="1" customFormat="1" ht="27" customHeight="1">
      <c r="B339" s="64"/>
      <c r="C339" s="65" t="s">
        <v>14</v>
      </c>
      <c r="D339" s="66"/>
      <c r="E339" s="63">
        <f>E174+E197+E198+E199+E268+E288+E304+E329+E331+E332+E333+E334</f>
        <v>364706464</v>
      </c>
      <c r="F339" s="63">
        <f>F174+F197+F198+F199+F268+F288+F304+F329+F331+F332+F333+F334</f>
        <v>-33330040.48</v>
      </c>
      <c r="G339" s="63">
        <f>E339+F339</f>
        <v>331376423.51999998</v>
      </c>
      <c r="H339" s="63">
        <f>H174+H197+H198+H199+H268+H288+H304+H329+H331+H332+H333+H334</f>
        <v>272544606.47000003</v>
      </c>
      <c r="I339" s="63">
        <f>I174+I197+I198+I199+I268+I288+I304+I329+I331+I332+I333+I334</f>
        <v>272544606.47000003</v>
      </c>
      <c r="J339" s="141">
        <f>I339-E339</f>
        <v>-92161857.529999971</v>
      </c>
      <c r="K339" s="2"/>
    </row>
    <row r="340" spans="2:11" s="1" customFormat="1" ht="15" customHeight="1">
      <c r="B340" s="20"/>
      <c r="C340" s="20"/>
      <c r="D340" s="20"/>
      <c r="E340" s="21"/>
      <c r="F340" s="21"/>
      <c r="G340" s="21"/>
      <c r="H340" s="104" t="s">
        <v>15</v>
      </c>
      <c r="I340" s="105"/>
      <c r="J340" s="142"/>
      <c r="K340" s="2"/>
    </row>
    <row r="341" spans="2:11" s="1" customFormat="1" ht="15" customHeight="1">
      <c r="B341" s="22"/>
      <c r="C341" s="22"/>
      <c r="D341" s="22"/>
      <c r="E341" s="22"/>
      <c r="F341" s="22"/>
      <c r="G341" s="22"/>
      <c r="H341" s="22"/>
      <c r="I341" s="22"/>
      <c r="J341" s="22"/>
      <c r="K341" s="2"/>
    </row>
    <row r="342" spans="2:11" s="1" customFormat="1" ht="15" customHeight="1">
      <c r="B342" s="143" t="s">
        <v>22</v>
      </c>
      <c r="C342" s="143"/>
      <c r="D342" s="143"/>
      <c r="E342" s="143"/>
      <c r="F342" s="143"/>
      <c r="G342" s="143"/>
      <c r="H342" s="143"/>
      <c r="I342" s="143"/>
      <c r="J342" s="143"/>
      <c r="K342" s="2"/>
    </row>
    <row r="343" spans="2:11" s="1" customFormat="1" ht="15" customHeight="1">
      <c r="B343" s="144" t="s">
        <v>23</v>
      </c>
      <c r="C343" s="144"/>
      <c r="D343" s="144"/>
      <c r="E343" s="144"/>
      <c r="F343" s="144"/>
      <c r="G343" s="144"/>
      <c r="H343" s="144"/>
      <c r="I343" s="144"/>
      <c r="J343" s="144"/>
      <c r="K343" s="23"/>
    </row>
    <row r="344" spans="2:11" s="1" customFormat="1" ht="38.25" customHeight="1">
      <c r="B344" s="135" t="s">
        <v>24</v>
      </c>
      <c r="C344" s="135"/>
      <c r="D344" s="135"/>
      <c r="E344" s="135"/>
      <c r="F344" s="135"/>
      <c r="G344" s="135"/>
      <c r="H344" s="135"/>
      <c r="I344" s="135"/>
      <c r="J344" s="135"/>
      <c r="K344" s="24"/>
    </row>
  </sheetData>
  <mergeCells count="160">
    <mergeCell ref="C250:D250"/>
    <mergeCell ref="C253:D253"/>
    <mergeCell ref="C288:D288"/>
    <mergeCell ref="C304:D304"/>
    <mergeCell ref="C227:D227"/>
    <mergeCell ref="C258:D258"/>
    <mergeCell ref="C265:D265"/>
    <mergeCell ref="C266:D266"/>
    <mergeCell ref="C269:D269"/>
    <mergeCell ref="C270:D270"/>
    <mergeCell ref="C274:D274"/>
    <mergeCell ref="C280:D280"/>
    <mergeCell ref="C284:D284"/>
    <mergeCell ref="C268:D268"/>
    <mergeCell ref="C278:D278"/>
    <mergeCell ref="C290:D290"/>
    <mergeCell ref="C295:D295"/>
    <mergeCell ref="C297:D297"/>
    <mergeCell ref="C302:D302"/>
    <mergeCell ref="C206:D206"/>
    <mergeCell ref="C221:D221"/>
    <mergeCell ref="C214:D214"/>
    <mergeCell ref="C218:D218"/>
    <mergeCell ref="C226:D226"/>
    <mergeCell ref="C229:D229"/>
    <mergeCell ref="C210:D210"/>
    <mergeCell ref="C203:D203"/>
    <mergeCell ref="C204:D204"/>
    <mergeCell ref="C236:D236"/>
    <mergeCell ref="C238:D238"/>
    <mergeCell ref="C240:D240"/>
    <mergeCell ref="C242:D242"/>
    <mergeCell ref="C244:D244"/>
    <mergeCell ref="C246:D246"/>
    <mergeCell ref="C82:D82"/>
    <mergeCell ref="C110:D110"/>
    <mergeCell ref="C112:D112"/>
    <mergeCell ref="C126:D126"/>
    <mergeCell ref="C189:D189"/>
    <mergeCell ref="C191:D191"/>
    <mergeCell ref="C192:D192"/>
    <mergeCell ref="C194:D194"/>
    <mergeCell ref="B124:D124"/>
    <mergeCell ref="C105:D105"/>
    <mergeCell ref="C106:D106"/>
    <mergeCell ref="C125:D125"/>
    <mergeCell ref="C120:D120"/>
    <mergeCell ref="C116:D116"/>
    <mergeCell ref="C135:D135"/>
    <mergeCell ref="C208:D208"/>
    <mergeCell ref="C200:D200"/>
    <mergeCell ref="C201:D201"/>
    <mergeCell ref="B344:J344"/>
    <mergeCell ref="B336:D336"/>
    <mergeCell ref="C337:D337"/>
    <mergeCell ref="J339:J340"/>
    <mergeCell ref="H340:I340"/>
    <mergeCell ref="B342:J342"/>
    <mergeCell ref="B343:J343"/>
    <mergeCell ref="E170:I170"/>
    <mergeCell ref="J170:J171"/>
    <mergeCell ref="B173:D173"/>
    <mergeCell ref="B335:D335"/>
    <mergeCell ref="C331:D331"/>
    <mergeCell ref="C332:D332"/>
    <mergeCell ref="C333:D333"/>
    <mergeCell ref="C334:D334"/>
    <mergeCell ref="B170:D172"/>
    <mergeCell ref="C276:D276"/>
    <mergeCell ref="B330:D330"/>
    <mergeCell ref="C195:D195"/>
    <mergeCell ref="C178:D178"/>
    <mergeCell ref="C179:D179"/>
    <mergeCell ref="C185:D185"/>
    <mergeCell ref="C186:D186"/>
    <mergeCell ref="C188:D188"/>
    <mergeCell ref="C94:D94"/>
    <mergeCell ref="C114:D114"/>
    <mergeCell ref="B104:D104"/>
    <mergeCell ref="I1:J1"/>
    <mergeCell ref="B2:J2"/>
    <mergeCell ref="B3:J3"/>
    <mergeCell ref="B4:J4"/>
    <mergeCell ref="B7:D9"/>
    <mergeCell ref="E7:I7"/>
    <mergeCell ref="J7:J8"/>
    <mergeCell ref="B5:J5"/>
    <mergeCell ref="B10:D10"/>
    <mergeCell ref="C174:D174"/>
    <mergeCell ref="C137:D137"/>
    <mergeCell ref="C138:D138"/>
    <mergeCell ref="J168:J169"/>
    <mergeCell ref="H169:I169"/>
    <mergeCell ref="C30:D30"/>
    <mergeCell ref="B33:D33"/>
    <mergeCell ref="B34:D34"/>
    <mergeCell ref="B35:D35"/>
    <mergeCell ref="C101:D101"/>
    <mergeCell ref="C36:D36"/>
    <mergeCell ref="C37:D37"/>
    <mergeCell ref="C39:D39"/>
    <mergeCell ref="C42:D42"/>
    <mergeCell ref="C102:D102"/>
    <mergeCell ref="C31:D31"/>
    <mergeCell ref="C80:D80"/>
    <mergeCell ref="B166:D166"/>
    <mergeCell ref="B167:D167"/>
    <mergeCell ref="C168:D168"/>
    <mergeCell ref="B140:D140"/>
    <mergeCell ref="B141:D141"/>
    <mergeCell ref="C86:D86"/>
    <mergeCell ref="C89:D89"/>
    <mergeCell ref="C54:D54"/>
    <mergeCell ref="C44:D44"/>
    <mergeCell ref="C62:D62"/>
    <mergeCell ref="C14:D14"/>
    <mergeCell ref="C329:D329"/>
    <mergeCell ref="C292:D292"/>
    <mergeCell ref="C289:D289"/>
    <mergeCell ref="C299:D299"/>
    <mergeCell ref="C301:D301"/>
    <mergeCell ref="C305:D305"/>
    <mergeCell ref="C306:D306"/>
    <mergeCell ref="C320:D320"/>
    <mergeCell ref="C321:D321"/>
    <mergeCell ref="C328:D328"/>
    <mergeCell ref="C131:D131"/>
    <mergeCell ref="C133:D133"/>
    <mergeCell ref="C175:D175"/>
    <mergeCell ref="C176:D176"/>
    <mergeCell ref="C128:D128"/>
    <mergeCell ref="C165:D165"/>
    <mergeCell ref="C142:D142"/>
    <mergeCell ref="C143:D143"/>
    <mergeCell ref="C157:D157"/>
    <mergeCell ref="C158:D158"/>
    <mergeCell ref="C15:D15"/>
    <mergeCell ref="C57:D57"/>
    <mergeCell ref="C63:D63"/>
    <mergeCell ref="C96:D96"/>
    <mergeCell ref="C260:D260"/>
    <mergeCell ref="C197:D197"/>
    <mergeCell ref="C198:D198"/>
    <mergeCell ref="C199:D199"/>
    <mergeCell ref="C11:D11"/>
    <mergeCell ref="C12:D12"/>
    <mergeCell ref="C24:D24"/>
    <mergeCell ref="C25:D25"/>
    <mergeCell ref="C40:D40"/>
    <mergeCell ref="C46:D46"/>
    <mergeCell ref="C50:D50"/>
    <mergeCell ref="C65:D65"/>
    <mergeCell ref="C78:D78"/>
    <mergeCell ref="C72:D72"/>
    <mergeCell ref="C74:D74"/>
    <mergeCell ref="C76:D76"/>
    <mergeCell ref="C27:D27"/>
    <mergeCell ref="C28:D28"/>
    <mergeCell ref="C21:D21"/>
    <mergeCell ref="C22:D22"/>
  </mergeCells>
  <printOptions horizontalCentered="1"/>
  <pageMargins left="0.31496062992125984" right="0.31496062992125984" top="0.74803149606299213" bottom="0.39370078740157483" header="0" footer="0"/>
  <pageSetup scale="60" orientation="landscape" r:id="rId1"/>
  <headerFooter>
    <oddFooter>&amp;CPág. &amp;P de &amp;N</oddFooter>
  </headerFooter>
  <rowBreaks count="1" manualBreakCount="1">
    <brk id="16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IP-1</vt:lpstr>
      <vt:lpstr>'IP-1'!Área_de_impresión</vt:lpstr>
      <vt:lpstr>'IP-1'!Títulos_a_imprimir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Usuario</cp:lastModifiedBy>
  <cp:lastPrinted>2025-08-11T15:41:30Z</cp:lastPrinted>
  <dcterms:created xsi:type="dcterms:W3CDTF">2018-10-31T21:40:06Z</dcterms:created>
  <dcterms:modified xsi:type="dcterms:W3CDTF">2025-11-07T20:37:15Z</dcterms:modified>
</cp:coreProperties>
</file>